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ittlerock\fileshare5\CommunityPrograms\Staff\ddossett\Information\"/>
    </mc:Choice>
  </mc:AlternateContent>
  <bookViews>
    <workbookView xWindow="0" yWindow="0" windowWidth="18330" windowHeight="781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0" i="1" l="1"/>
  <c r="K13" i="1"/>
  <c r="K135" i="1"/>
  <c r="K72" i="1"/>
  <c r="K23" i="1"/>
  <c r="K65" i="1"/>
  <c r="K28" i="1"/>
  <c r="K43" i="1"/>
  <c r="K45" i="1"/>
  <c r="K103" i="1"/>
  <c r="K14" i="1"/>
  <c r="K19" i="1"/>
  <c r="K59" i="1"/>
  <c r="K117" i="1"/>
  <c r="K81" i="1"/>
  <c r="K114" i="1"/>
  <c r="K99" i="1"/>
  <c r="K94" i="1"/>
  <c r="K16" i="1"/>
  <c r="K105" i="1"/>
  <c r="K63" i="1"/>
  <c r="K100" i="1"/>
  <c r="K92" i="1"/>
  <c r="K88" i="1"/>
  <c r="K24" i="1"/>
  <c r="K68" i="1"/>
  <c r="K42" i="1"/>
  <c r="K22" i="1"/>
  <c r="K106" i="1"/>
  <c r="K11" i="1"/>
  <c r="K51" i="1"/>
  <c r="K35" i="1"/>
  <c r="K111" i="1"/>
  <c r="K110" i="1"/>
  <c r="K120" i="1"/>
  <c r="K134" i="1"/>
  <c r="K113" i="1"/>
  <c r="K69" i="1"/>
  <c r="K60" i="1"/>
  <c r="K6" i="1"/>
  <c r="K108" i="1"/>
  <c r="K61" i="1"/>
  <c r="K66" i="1"/>
  <c r="K107" i="1"/>
  <c r="K101" i="1"/>
  <c r="K21" i="1"/>
  <c r="K34" i="1"/>
  <c r="K118" i="1"/>
  <c r="K127" i="1"/>
  <c r="K136" i="1"/>
  <c r="K128" i="1"/>
  <c r="K124" i="1"/>
  <c r="K97" i="1"/>
  <c r="K80" i="1"/>
  <c r="K71" i="1"/>
</calcChain>
</file>

<file path=xl/sharedStrings.xml><?xml version="1.0" encoding="utf-8"?>
<sst xmlns="http://schemas.openxmlformats.org/spreadsheetml/2006/main" count="970" uniqueCount="645">
  <si>
    <t>Company Name</t>
  </si>
  <si>
    <t>Physical Address</t>
  </si>
  <si>
    <t>Category</t>
  </si>
  <si>
    <t>Website</t>
  </si>
  <si>
    <t>Health</t>
  </si>
  <si>
    <t>Family Service</t>
  </si>
  <si>
    <t>Dayspring</t>
  </si>
  <si>
    <t>9914 Interstate 20 Little Rock, AR 72209</t>
  </si>
  <si>
    <t>501-565-8501</t>
  </si>
  <si>
    <t>Family Services</t>
  </si>
  <si>
    <t>http://aoinc.org/mental-health</t>
  </si>
  <si>
    <t xml:space="preserve">Life Strategies Counseling, Inc. </t>
  </si>
  <si>
    <t>1719 Merrill Dr. Little Rock, AR 72212</t>
  </si>
  <si>
    <t>501-663-2199</t>
  </si>
  <si>
    <t>Living Hope</t>
  </si>
  <si>
    <t>10025 W. Markham St. Suite 210 Little Rock, AR 72205</t>
  </si>
  <si>
    <t>501-663-473</t>
  </si>
  <si>
    <t>501-661-0720</t>
  </si>
  <si>
    <t>New Beginnings Behavioral Health</t>
  </si>
  <si>
    <t>501-663-1837</t>
  </si>
  <si>
    <t>The Pointe</t>
  </si>
  <si>
    <t>1405 N. Pierce St. Suite 101 Little Rock, AR 72207</t>
  </si>
  <si>
    <t>501-603-2147</t>
  </si>
  <si>
    <t>4701 Fairway Ave. N Little Rock, AR 72116</t>
  </si>
  <si>
    <t>501-771-8261</t>
  </si>
  <si>
    <t>Youth Home</t>
  </si>
  <si>
    <t>20400 Colonel Glenn Rd. Little Rock, AR 72210</t>
  </si>
  <si>
    <t>Non-Profit</t>
  </si>
  <si>
    <t xml:space="preserve">UAMS Psychiactric Research Institute </t>
  </si>
  <si>
    <t>501-526-8100</t>
  </si>
  <si>
    <t>Arkansas State Police Child Abuse Hotline</t>
  </si>
  <si>
    <t>1-800-482-5964</t>
  </si>
  <si>
    <t>Arkansas Attourney General's Office &amp; Hotline</t>
  </si>
  <si>
    <t>Tower Building, 323 Center St. #200 Little Rock AR 72201</t>
  </si>
  <si>
    <t>501-682-2007</t>
  </si>
  <si>
    <t>1-800-482-8982</t>
  </si>
  <si>
    <t>State Department</t>
  </si>
  <si>
    <t>Crime and Victems Outreach</t>
  </si>
  <si>
    <t>1-800-448-3014</t>
  </si>
  <si>
    <t>Hotline-Abuse</t>
  </si>
  <si>
    <t>Women and Children First</t>
  </si>
  <si>
    <t>501-376-3219</t>
  </si>
  <si>
    <t>1-800-332-4443</t>
  </si>
  <si>
    <t xml:space="preserve">Hotline- Domestic Abuse </t>
  </si>
  <si>
    <t>https://www.wcfarkansas.org/</t>
  </si>
  <si>
    <t>Emergency shelter, hotline, counseling</t>
  </si>
  <si>
    <t>St. Luke's Respite Care*</t>
  </si>
  <si>
    <t>4106 JFK Boulevard, North Little Rock, AR 72116</t>
  </si>
  <si>
    <t>501-753-4281</t>
  </si>
  <si>
    <t>Service Available on Thurs for Elderly Care</t>
  </si>
  <si>
    <t>CareLink*</t>
  </si>
  <si>
    <t>706 W. 4th St., North Little Rock, AR 72114</t>
  </si>
  <si>
    <t>501-372-5300</t>
  </si>
  <si>
    <t>Information, Referal, Care, Employment Opportunites, Food, and Health Care for Elderly</t>
  </si>
  <si>
    <t>Arkansas Department of Health Center for Health Protection Infectious Disease</t>
  </si>
  <si>
    <t>4815 W. Markham Street, Little Rock, AR 72205</t>
  </si>
  <si>
    <t>501-661-2503</t>
  </si>
  <si>
    <t>AIDS Clinical Trials Info Service</t>
  </si>
  <si>
    <t>1-800-874-2572</t>
  </si>
  <si>
    <t>Hotline-AIDS</t>
  </si>
  <si>
    <t>AIDS Treatment Drug Info.</t>
  </si>
  <si>
    <t>1-800-822-7422</t>
  </si>
  <si>
    <t>Deaf Access AIDS Hotline</t>
  </si>
  <si>
    <t>1-800-243-7889</t>
  </si>
  <si>
    <t>Spanish AIDS Hotline</t>
  </si>
  <si>
    <t>1-800-344-7432</t>
  </si>
  <si>
    <t>National HIV &amp; AIDS Hotline</t>
  </si>
  <si>
    <t>1-800-232-4636</t>
  </si>
  <si>
    <t>Planned Parenthood</t>
  </si>
  <si>
    <t>5921 W. 12th Street Suite B&amp;C Little Rock, AR 72204</t>
  </si>
  <si>
    <t>877-811-7526</t>
  </si>
  <si>
    <t>Pulaski County Central Health Unit</t>
  </si>
  <si>
    <t>501-280-3100</t>
  </si>
  <si>
    <t>Quapway House Inc.</t>
  </si>
  <si>
    <t>7600 Enmar Dr. Little Rock, AR 72209</t>
  </si>
  <si>
    <t>501-686-9393</t>
  </si>
  <si>
    <t>Integrated Health Care (Hazel Street Recovery Center)</t>
  </si>
  <si>
    <t>1405 N. Pierce St. Little Rock, AR 72207</t>
  </si>
  <si>
    <t>501-227-7305</t>
  </si>
  <si>
    <t>Drug and alcochol recovery</t>
  </si>
  <si>
    <t>Little Rock Compassion Center For Men and Families*</t>
  </si>
  <si>
    <t>3618 W. Roosevelt Road Little Rock, AR 72204</t>
  </si>
  <si>
    <t>501-296-9114</t>
  </si>
  <si>
    <t>Faith Based</t>
  </si>
  <si>
    <t>Shelter, Food, Recovery, Church</t>
  </si>
  <si>
    <t>Little Rock Compassion Center for Women*</t>
  </si>
  <si>
    <t>4210 Asher Ave. Little Rock, AR 72204</t>
  </si>
  <si>
    <t>501-663-2972</t>
  </si>
  <si>
    <t>GYST House</t>
  </si>
  <si>
    <t>8101 Frenchmans Lane, Little Rock, AR 72209</t>
  </si>
  <si>
    <t>501-568-1682</t>
  </si>
  <si>
    <t>Detox Center</t>
  </si>
  <si>
    <t>Recovery Centers of Arkansas</t>
  </si>
  <si>
    <t>501-372-4611</t>
  </si>
  <si>
    <t xml:space="preserve">Alcoholics Anonymous </t>
  </si>
  <si>
    <t>7509 Cantrell Road, Suite 106, Little Rock, AR  72207</t>
  </si>
  <si>
    <t>501-664-7303</t>
  </si>
  <si>
    <t>Phone answered 24/7</t>
  </si>
  <si>
    <t>Greater Second Care Center, Inc.</t>
  </si>
  <si>
    <t>5615 Geyer Springs Rd. Little Rock, AR 72209</t>
  </si>
  <si>
    <t>501-569-9988</t>
  </si>
  <si>
    <t>Food and Clothing Pantry every 3rd Thursday 10am-12pm</t>
  </si>
  <si>
    <t>Kiwanis Activities, Inc. (Pfiefer Camp)</t>
  </si>
  <si>
    <t>5512 Ferndale Cutoff, Little Rockk, AR 72223</t>
  </si>
  <si>
    <t>501-821-3714</t>
  </si>
  <si>
    <t>Serenity Park</t>
  </si>
  <si>
    <t>2801 W. Roosevelt Road, Little Rock, Arkansas 72204</t>
  </si>
  <si>
    <t>501-663-7627</t>
  </si>
  <si>
    <t>Substance Abuse treatment, Halfway House</t>
  </si>
  <si>
    <t>4815 W. Markham St. Little Rock, AR 72205</t>
  </si>
  <si>
    <t>State Agency</t>
  </si>
  <si>
    <t>World Services for the Blind*</t>
  </si>
  <si>
    <t>501-664-7100</t>
  </si>
  <si>
    <t>Life Skills, Career Training, Youth Programs</t>
  </si>
  <si>
    <t>State Library for the Blind and Physically Handicapped</t>
  </si>
  <si>
    <t>900 West Capitol Ave. Suite 100, Little Rock, AR 72201</t>
  </si>
  <si>
    <t>501-682-1155</t>
  </si>
  <si>
    <t>Books, cassettes, records, braille materials</t>
  </si>
  <si>
    <t>Rock Region Metro</t>
  </si>
  <si>
    <t>901 Maple Street, North Little Rock, AR 72114</t>
  </si>
  <si>
    <t>501-375-6717</t>
  </si>
  <si>
    <t xml:space="preserve">Bus Tickets </t>
  </si>
  <si>
    <t>Salvation Army*</t>
  </si>
  <si>
    <t>1111 West Markham St. Little Rock, AR 72201</t>
  </si>
  <si>
    <t>501-374-9296</t>
  </si>
  <si>
    <t>Clothing, Food, Disability assistance, Shelter, Youth Programs</t>
  </si>
  <si>
    <t>CARTI (Central AR Radiation Therapy Institute)</t>
  </si>
  <si>
    <t>4 St. Vincent Cr. Little Rock, AR 72205</t>
  </si>
  <si>
    <t>501-664-8573</t>
  </si>
  <si>
    <t>Division of Child Care &amp; Early Childhood Education</t>
  </si>
  <si>
    <t>700 Main Street Slot S-140 Little Rock, AR 72201</t>
  </si>
  <si>
    <t>501-682-8590</t>
  </si>
  <si>
    <t>1-800-445-3316</t>
  </si>
  <si>
    <t>Parent Resource- Provides free information to locate child services</t>
  </si>
  <si>
    <t>AR Advocates for Children and Families</t>
  </si>
  <si>
    <t>1400 West Markham St. Little Rock AR, 72201</t>
  </si>
  <si>
    <t>501-371-9678</t>
  </si>
  <si>
    <t>Non Profit</t>
  </si>
  <si>
    <t>Public Policy to benfit  children and families</t>
  </si>
  <si>
    <t>Quapaw Boy Scouts of America</t>
  </si>
  <si>
    <t>3220 Cantrell Rd. Little Rock, AR 72202</t>
  </si>
  <si>
    <t>501-664-4780</t>
  </si>
  <si>
    <t>Youth Service</t>
  </si>
  <si>
    <t>Arkansas Easter Seal Society</t>
  </si>
  <si>
    <t>3290 Woodland Heights Rd. Little Rock, AR 72212</t>
  </si>
  <si>
    <t>501-227-3600</t>
  </si>
  <si>
    <t>Children with Special Needs Care</t>
  </si>
  <si>
    <t>Child Find Hotline</t>
  </si>
  <si>
    <t>1-800-426-5678</t>
  </si>
  <si>
    <t>Hotline for missing/ abducted children</t>
  </si>
  <si>
    <t>Child Help USA</t>
  </si>
  <si>
    <t>1-800-422-4453</t>
  </si>
  <si>
    <t>Hotline for child abuse reporting</t>
  </si>
  <si>
    <t>Kidsource</t>
  </si>
  <si>
    <t>501-225-0997</t>
  </si>
  <si>
    <t>Developmental, Physical Therapy for Children</t>
  </si>
  <si>
    <t>Arkansas March of Dimes</t>
  </si>
  <si>
    <t>1501 N. Pierce St. Little Rock, AR 72207</t>
  </si>
  <si>
    <t>501-663-3100</t>
  </si>
  <si>
    <t>Improving the health of premautre or sick babies and supporting families</t>
  </si>
  <si>
    <t>National Center for Missing and Exploited Children</t>
  </si>
  <si>
    <t>1-800-843-5678</t>
  </si>
  <si>
    <t>Offers resources for child safety and prevention as well as victim and family support</t>
  </si>
  <si>
    <t>National HOPEline Network</t>
  </si>
  <si>
    <t>1-800-784-2433</t>
  </si>
  <si>
    <t>Suicide Hotline</t>
  </si>
  <si>
    <t>Parent Center (Centers for Youth and Families Parenting Classes)</t>
  </si>
  <si>
    <t>5905 Forest Place, Little Rock, AR 72201</t>
  </si>
  <si>
    <t>501-666-6833</t>
  </si>
  <si>
    <t>Parenting Classes</t>
  </si>
  <si>
    <t>Health Informaiton Hotlines</t>
  </si>
  <si>
    <t>Wesbite for a list of health information hotlines</t>
  </si>
  <si>
    <t>Pulaski County Youth Services</t>
  </si>
  <si>
    <t>201 S. Broadway Suite 220, Little Rock AR, 72201</t>
  </si>
  <si>
    <t>501-340-8250</t>
  </si>
  <si>
    <t>Provides youth services to assist in personal and academic success</t>
  </si>
  <si>
    <t>501-821-5500</t>
  </si>
  <si>
    <t>Arkansas Children's Hospital Adolescent &amp; Young Adult Clinic</t>
  </si>
  <si>
    <t>1 Children's Way, Little Rock, AR 72201</t>
  </si>
  <si>
    <t>501-364-1100</t>
  </si>
  <si>
    <t>Pediatric Hospital</t>
  </si>
  <si>
    <t>National Runaway Safeline</t>
  </si>
  <si>
    <t>1-800-786-2929</t>
  </si>
  <si>
    <t>Hotline for Runaway Youth or Parent Helpline</t>
  </si>
  <si>
    <t>P.A.R.K.</t>
  </si>
  <si>
    <t>6915 Geyer Springs Rd. Little Rock, AR 72209</t>
  </si>
  <si>
    <t>501-562-5223</t>
  </si>
  <si>
    <t>Summer and Afterschool Programs</t>
  </si>
  <si>
    <t>Shelter for Homeless and Runaway Children</t>
  </si>
  <si>
    <t>6425 West 12th Street, Little Rock AR 72204</t>
  </si>
  <si>
    <t>501-666-7233</t>
  </si>
  <si>
    <t>Shelter</t>
  </si>
  <si>
    <t>Lucie's Place*</t>
  </si>
  <si>
    <t>300 S. Spring St., Suite 803, Little Rock 72201</t>
  </si>
  <si>
    <t>501-505-5005</t>
  </si>
  <si>
    <t>Homeless shelter, job training, counseilng</t>
  </si>
  <si>
    <t>Watershed Human &amp; Community Development Agency*</t>
  </si>
  <si>
    <t>3701 Springer Blvd., Little Rock, AR 72206</t>
  </si>
  <si>
    <t>501-378-0176</t>
  </si>
  <si>
    <t>Resources for families in need</t>
  </si>
  <si>
    <t>St. Francis House*</t>
  </si>
  <si>
    <t>2701 Elm Street, Little Rock, AR 72204</t>
  </si>
  <si>
    <t>501-664-5036</t>
  </si>
  <si>
    <t>Goodwill Indisutry of Arkansas</t>
  </si>
  <si>
    <t>1110 West 7th Street, Little Rock, AR 72201</t>
  </si>
  <si>
    <t>501-372-5100</t>
  </si>
  <si>
    <t>Discount Clothing/ Employment opportunites/Career readiness for job seekers</t>
  </si>
  <si>
    <t>Arkansas Community Organization</t>
  </si>
  <si>
    <t>2101 South Main St. Little Rock, AR 72206</t>
  </si>
  <si>
    <t>501-376-7151</t>
  </si>
  <si>
    <t xml:space="preserve">Social and economic justice campaign group for low-income community members </t>
  </si>
  <si>
    <t>Arkansas Better Bureau</t>
  </si>
  <si>
    <t>501-664-7274</t>
  </si>
  <si>
    <t xml:space="preserve">Consumer advice </t>
  </si>
  <si>
    <t>Public Service Commission</t>
  </si>
  <si>
    <t>1000 Center St. Little Rock, AR 72206</t>
  </si>
  <si>
    <t>501-682-2051</t>
  </si>
  <si>
    <t>Consumer Credit Counseling</t>
  </si>
  <si>
    <t>628 W. Broadway St. #102, North Little Rock, AR 72114</t>
  </si>
  <si>
    <t>501-753-0202</t>
  </si>
  <si>
    <t>Consumer advice / counseling</t>
  </si>
  <si>
    <t>Child Study Center</t>
  </si>
  <si>
    <t>11 Children's Way, Little Rock, AR 72202</t>
  </si>
  <si>
    <t>501-36405150</t>
  </si>
  <si>
    <t>Providing treatment to children with behavioral problems or physical conditions</t>
  </si>
  <si>
    <t xml:space="preserve">Baptist Health Rehabilitation Institute </t>
  </si>
  <si>
    <t>9501 Baptist Health Dr. Little Rock, AR 72205</t>
  </si>
  <si>
    <t>501-202-7000</t>
  </si>
  <si>
    <t>Drug Counseling/ Treatment</t>
  </si>
  <si>
    <t>Hoover Center/ Better Community</t>
  </si>
  <si>
    <t>4000 West 12th St. LIttle Rock, AR 72204</t>
  </si>
  <si>
    <t>501-623-9621</t>
  </si>
  <si>
    <t>Programs for underserved and disadvantaged families in the community</t>
  </si>
  <si>
    <t>Arkansas Literacy Council</t>
  </si>
  <si>
    <t>801 Louisiana St. Little Rock, AR 72201</t>
  </si>
  <si>
    <t>501-907-2490</t>
  </si>
  <si>
    <t>Adult Service</t>
  </si>
  <si>
    <t>Literacy Action of Central Arkansas</t>
  </si>
  <si>
    <t>100 Rock St. Suite 530, Little Rock, AR 72201</t>
  </si>
  <si>
    <t>501-372-7323</t>
  </si>
  <si>
    <t>Offers free ESL tutoring</t>
  </si>
  <si>
    <t>Youth Challenge (AR National Guard)</t>
  </si>
  <si>
    <t>1418 North Dakota Ave., North Little Rock, AR 72199</t>
  </si>
  <si>
    <t>501-212-5565</t>
  </si>
  <si>
    <t>1-800-814-8453</t>
  </si>
  <si>
    <t>Behavior Improvement/ Character building camp or at-risk youth</t>
  </si>
  <si>
    <t>Arkansas Baptist Adult Education Center</t>
  </si>
  <si>
    <t>1418 W. Daisy L. Gatson Bates Dr. Little Rock, AR 72202</t>
  </si>
  <si>
    <t>501-353-1449</t>
  </si>
  <si>
    <t>GED classes &amp; Refesher Courses</t>
  </si>
  <si>
    <t>Life Quest</t>
  </si>
  <si>
    <t>600 Pleasant Valley Dr. Little Rock, AR 72227</t>
  </si>
  <si>
    <t>501-225-6073</t>
  </si>
  <si>
    <t>Post-retirement programs for adults</t>
  </si>
  <si>
    <t>SCORE (Senior Corps of Retired Persons)</t>
  </si>
  <si>
    <t>2120 Riverfront Dr., Little Rock, AR 72202</t>
  </si>
  <si>
    <t>501-324-7395</t>
  </si>
  <si>
    <t>https://littlerock.score.org/</t>
  </si>
  <si>
    <t>SNAP (Food Stamps)</t>
  </si>
  <si>
    <t>501-682-1001 Ext. 1</t>
  </si>
  <si>
    <t>1-800-482-8988</t>
  </si>
  <si>
    <t>http://humanservices.arkansas.gov/dco/Pages/dcoServices.aspx#Supplemental Nutrition Assistance Program [SNAP] (Food Stamp Program)</t>
  </si>
  <si>
    <t>Supplemental Nutrition Assistant Program</t>
  </si>
  <si>
    <t>Medicaid</t>
  </si>
  <si>
    <t>501-682-8375</t>
  </si>
  <si>
    <t>https://www.medicaid.state.ar.us/</t>
  </si>
  <si>
    <t xml:space="preserve">Health Care for for low-income </t>
  </si>
  <si>
    <t>St. Vincent Home Care</t>
  </si>
  <si>
    <t>1 Executive Center Court, Suite 110, Little Rock, AR 72211</t>
  </si>
  <si>
    <t>501-664-4933</t>
  </si>
  <si>
    <t>http://www.chistvincent.com/our-clinics/chi-st-vincent-health-at-home-little-rock</t>
  </si>
  <si>
    <t>Home health care and therapy</t>
  </si>
  <si>
    <t>Central AR Home Health Agency</t>
  </si>
  <si>
    <t>5800 W. 10th St., Little Rock, AR 72204</t>
  </si>
  <si>
    <t>501-661-2614</t>
  </si>
  <si>
    <t>http://www.healthy.arkansas.gov/Pages/default.aspx</t>
  </si>
  <si>
    <t>In- home health care</t>
  </si>
  <si>
    <t>Camp Aldersgate</t>
  </si>
  <si>
    <t>2000 Aldersgate Rd. Little Rock, AR 72205</t>
  </si>
  <si>
    <t>501-225-1444</t>
  </si>
  <si>
    <t>http://www.campaldersgate.net/</t>
  </si>
  <si>
    <t>Camp envirnoment serving children and and adults with special needs</t>
  </si>
  <si>
    <t>Arkansas Department of Health</t>
  </si>
  <si>
    <t>501-661-2000</t>
  </si>
  <si>
    <t>After Hours-501-661-2136</t>
  </si>
  <si>
    <t>Arkansas Children's Hospital- Emergency</t>
  </si>
  <si>
    <t>501-364-1185</t>
  </si>
  <si>
    <t>Baptist Medical Center-Emergency</t>
  </si>
  <si>
    <t>501-202-2000</t>
  </si>
  <si>
    <t>DHS Children and Family Services-Emergency</t>
  </si>
  <si>
    <t>501-682-2119</t>
  </si>
  <si>
    <t>Little Rock Police Department Non Emergency</t>
  </si>
  <si>
    <t>501-371-4829</t>
  </si>
  <si>
    <t>Little Rock Fire Department</t>
  </si>
  <si>
    <t>501-9183700</t>
  </si>
  <si>
    <t>FBI</t>
  </si>
  <si>
    <t>501-221-9100</t>
  </si>
  <si>
    <t>EPA-National Responce Center (For toxic chemical and oil spills)</t>
  </si>
  <si>
    <t>1-800-424-8802</t>
  </si>
  <si>
    <t>American Indian Center of Arkansas</t>
  </si>
  <si>
    <t>1100 N. University #143 Little Rock, AR 72207</t>
  </si>
  <si>
    <t>501-666-9032</t>
  </si>
  <si>
    <t>http://www.arindianctr.org/</t>
  </si>
  <si>
    <t>Offers employment services to Native Americans in Arkansas</t>
  </si>
  <si>
    <t>Arkansas Workforce</t>
  </si>
  <si>
    <t>5401 S University Ave. Little Rock, AR 72209</t>
  </si>
  <si>
    <t>501-682-2121</t>
  </si>
  <si>
    <t>http://www.arkansas.gov/jobs/job-seekers</t>
  </si>
  <si>
    <t>Employment resource</t>
  </si>
  <si>
    <t>Florence Crittenton Home</t>
  </si>
  <si>
    <t>3600 W. 11th St. Little Rock, AR 72204</t>
  </si>
  <si>
    <t>501-663-0772</t>
  </si>
  <si>
    <t>http://www.fwbfm.com/services/residential-care/florence-crittenton-home/</t>
  </si>
  <si>
    <t>Provides shelter for youth, pregnant teens, and single mothers</t>
  </si>
  <si>
    <t>Job Corps</t>
  </si>
  <si>
    <t>6900 Scott Hamilton Dr. Little Rock, AR 72209</t>
  </si>
  <si>
    <t>501-618-2500</t>
  </si>
  <si>
    <t>http://littlerock.jobcorps.gov/home.aspx</t>
  </si>
  <si>
    <t>Family Planning Clinic (Arkansas Department of Health)</t>
  </si>
  <si>
    <t>1-800-462-0599</t>
  </si>
  <si>
    <t>http://www.healthy.arkansas.gov/programsServices/familyHealth/WomensHealth/Pages/FamilyPlanning.aspx</t>
  </si>
  <si>
    <t>Health resource, family planning, education, and counseling</t>
  </si>
  <si>
    <t>Helping Hand</t>
  </si>
  <si>
    <t>1601 Marshall St. Little Rock, AR 72216</t>
  </si>
  <si>
    <t>501-372-4388</t>
  </si>
  <si>
    <t>http://www.lrhelpinghand.com/</t>
  </si>
  <si>
    <t>Food Pantry, thrift shop, and provider of financial assistance for low income families</t>
  </si>
  <si>
    <t>Stew Pot (First Presbyterian Church)</t>
  </si>
  <si>
    <t>8th &amp; Scott St. Little Rock, AR 72201</t>
  </si>
  <si>
    <t>501-372-1804</t>
  </si>
  <si>
    <t>http://www.stewpot-littlerock.org/</t>
  </si>
  <si>
    <t>Food Pantry and Hot meals</t>
  </si>
  <si>
    <t>Stone Soup</t>
  </si>
  <si>
    <t>1601 South Louisiana St. Little Rock, AR 72206</t>
  </si>
  <si>
    <t>501-375-1600</t>
  </si>
  <si>
    <t>http://arumc.org/2015/04/stone-soup-marks-30-years-of-ministry-feeding-neighbors/</t>
  </si>
  <si>
    <t>Hot meal 3pm on Sundays</t>
  </si>
  <si>
    <t>American Red Cross of Arkansas*</t>
  </si>
  <si>
    <t>401 South Monroe St. Little Rock, AR 72205</t>
  </si>
  <si>
    <t>501-748-1000</t>
  </si>
  <si>
    <t>1-800-REDCROSS</t>
  </si>
  <si>
    <t>http://www.redcross.org/local/arkansas</t>
  </si>
  <si>
    <t>Disaster Relief, clothing, furniture, health and safety, youth services</t>
  </si>
  <si>
    <t>Adolescent Health Center</t>
  </si>
  <si>
    <t>1201 Bishop St.  Little Rock, AR 72202</t>
  </si>
  <si>
    <t>501-364-8336</t>
  </si>
  <si>
    <t>http://www.archildrens.org/experience-arkansas-childrens-hospital/services/adolescent-medicine/adolescent-medicine</t>
  </si>
  <si>
    <t>Sports medicine, athletic training, eating disorders, counseling, training</t>
  </si>
  <si>
    <t>CHI St. Vincent Community Care</t>
  </si>
  <si>
    <t>501-552-4710</t>
  </si>
  <si>
    <t>http://www.chistvincent.com/Clinics/community</t>
  </si>
  <si>
    <t>Health and dental care to low-income patients</t>
  </si>
  <si>
    <t>Westside Free Medical Clinic</t>
  </si>
  <si>
    <t>501-664-0340 Ext. 356</t>
  </si>
  <si>
    <t>http://www.dolr.org/catholic-charities/westside-medical-clinic</t>
  </si>
  <si>
    <t>Free medical clinic for people who are unable to afford routine health care</t>
  </si>
  <si>
    <t>Arkansas Childrens Hospital Audiology and Speech Clinic</t>
  </si>
  <si>
    <t>2801 S. University, Little Rock, AR 72204</t>
  </si>
  <si>
    <t>Adult hearing rehabilitation</t>
  </si>
  <si>
    <t>2400 W. Markham St. Little Rock, AR 72205</t>
  </si>
  <si>
    <t>501-324-9506</t>
  </si>
  <si>
    <t>Outreach Program School for the Deaf</t>
  </si>
  <si>
    <t>http://www.arschoolforthedeaf.org/education/components/scrapbook/default.php?sectiondetailid=475</t>
  </si>
  <si>
    <t>karenh@asd.k12.ar.us</t>
  </si>
  <si>
    <t>Resources for parents of family members of deaf or hard of hearing children</t>
  </si>
  <si>
    <t>Dorcas House*</t>
  </si>
  <si>
    <t>823 S. Park St. Little Rock, AR 72202</t>
  </si>
  <si>
    <t>501-374-4022</t>
  </si>
  <si>
    <t>http://www.urmissionlr.org/</t>
  </si>
  <si>
    <t>jford@urmissionlr.org</t>
  </si>
  <si>
    <t>Provides housing and counseling for women and children who are victems of domestic violence</t>
  </si>
  <si>
    <t>Nehemiah House*</t>
  </si>
  <si>
    <t xml:space="preserve">2921 Confederate Blvd. Little Rock, AR 72206 </t>
  </si>
  <si>
    <t>501-374-1108</t>
  </si>
  <si>
    <t>Provides housing and counseling for disadvantaged men</t>
  </si>
  <si>
    <t>Union Rescue Mission Transient Lodge*</t>
  </si>
  <si>
    <t>3001 Confederate Blvd. Little Rock, AR 72206</t>
  </si>
  <si>
    <t>501-370-0808</t>
  </si>
  <si>
    <t>Faith-based organization that helps disadvantaged community members</t>
  </si>
  <si>
    <t>BOOST (Homeless Education Program, LRSD)</t>
  </si>
  <si>
    <t>501 Sherman St. Little Rock, AR 72202</t>
  </si>
  <si>
    <t>501-447-2951</t>
  </si>
  <si>
    <t>http://www.lrsd.org/?q=content/boost-home-page</t>
  </si>
  <si>
    <t>nina.scaife@lrsd.org</t>
  </si>
  <si>
    <t>Offers multiple services and assitance for homeless or almost homeless students in the LRSD</t>
  </si>
  <si>
    <t>Harmony Health Clinic</t>
  </si>
  <si>
    <t>201 Roosevelt Rd. Little Rock, AR 72206</t>
  </si>
  <si>
    <t>501-375-4400</t>
  </si>
  <si>
    <t>http://www.harmonyclinicar.org/</t>
  </si>
  <si>
    <t>executive.director@harmonyclinicar.org</t>
  </si>
  <si>
    <t>Medical and Dental clinic</t>
  </si>
  <si>
    <t>Substance Abuse Hotline</t>
  </si>
  <si>
    <t>1-855-649-6079</t>
  </si>
  <si>
    <t>Hotline</t>
  </si>
  <si>
    <t>National STD and AIDS Hotline</t>
  </si>
  <si>
    <t>National Highway Auto Safety</t>
  </si>
  <si>
    <t>1-800-424-9393</t>
  </si>
  <si>
    <t>Product Safety</t>
  </si>
  <si>
    <t>1-800-233-2468</t>
  </si>
  <si>
    <t>Cancer Information Service</t>
  </si>
  <si>
    <t>1-800-4-CANCER</t>
  </si>
  <si>
    <t>Children's Hospice</t>
  </si>
  <si>
    <t>1-719-683-2792</t>
  </si>
  <si>
    <t>American Diabetes</t>
  </si>
  <si>
    <t>1-800-342-2383</t>
  </si>
  <si>
    <t>Gambling Hotline</t>
  </si>
  <si>
    <t>1-800-GAMBLER</t>
  </si>
  <si>
    <t>National Association for Hearing &amp; Speech Action (NAHSA)</t>
  </si>
  <si>
    <t>1-800-638-8255</t>
  </si>
  <si>
    <t>http://www.asha.org/</t>
  </si>
  <si>
    <t>Hotline- Provides resources for people with communication disorders</t>
  </si>
  <si>
    <t>National Grief Recovery Institute</t>
  </si>
  <si>
    <t>1-800-334-7606</t>
  </si>
  <si>
    <t>https://www.griefrecoverymethod.com/</t>
  </si>
  <si>
    <t>National Brain Injury Association</t>
  </si>
  <si>
    <t>1-800-444-6443</t>
  </si>
  <si>
    <t>http://www.biausa.org/</t>
  </si>
  <si>
    <t>National Parent Helpline</t>
  </si>
  <si>
    <t>1-855-427-2736</t>
  </si>
  <si>
    <t>http://www.nationalparenthelpline.org/</t>
  </si>
  <si>
    <t>Hotline- Emotional Support for Parents</t>
  </si>
  <si>
    <t>Co-Parenting and Abduction</t>
  </si>
  <si>
    <t>1-800-A-WAY-OUT</t>
  </si>
  <si>
    <t>Relapse Prevention Hotline</t>
  </si>
  <si>
    <t>1-866-949-8009</t>
  </si>
  <si>
    <t>Hotline/Helpline</t>
  </si>
  <si>
    <t>Trauma Hotline</t>
  </si>
  <si>
    <t>1-800-556-7890</t>
  </si>
  <si>
    <t>Little Rock Metropolitan Housing Alliance</t>
  </si>
  <si>
    <t>100 South Arch St. Little Rock, AR 72201</t>
  </si>
  <si>
    <t>501-340-4821</t>
  </si>
  <si>
    <t>http://lrhousing.org/</t>
  </si>
  <si>
    <t>customerservice@mhapha.org</t>
  </si>
  <si>
    <t>Public Housing programs in Little Rock</t>
  </si>
  <si>
    <t>Center for AR Legal Services</t>
  </si>
  <si>
    <t>1300 W. 6th St., Little Rock, AR 72201</t>
  </si>
  <si>
    <t>501-376-3423</t>
  </si>
  <si>
    <t>1-800-950-5817</t>
  </si>
  <si>
    <t>https://www.arlegalservices.org/</t>
  </si>
  <si>
    <t>American Civil Liberties Union</t>
  </si>
  <si>
    <t>904 W. 2nd St. Little Rock, AR 72201</t>
  </si>
  <si>
    <t>501-374-2660</t>
  </si>
  <si>
    <t>http://www.acluarkansas.org/</t>
  </si>
  <si>
    <t>Promoting, defending, and expanding civil liberties in Arkansas</t>
  </si>
  <si>
    <t>National Alliance for the Mentally Ill l(NAMI Arkansas)</t>
  </si>
  <si>
    <t>1012 Autumn Rd. Suite 1, Little Rock, AR 72211</t>
  </si>
  <si>
    <t>501-661-1548</t>
  </si>
  <si>
    <t>1-800-844-0381</t>
  </si>
  <si>
    <t>http://www.namiarkansas.org/</t>
  </si>
  <si>
    <t>nami-ar@namiarkansas.org</t>
  </si>
  <si>
    <t>Helping people living with mental illness, their families, and the community</t>
  </si>
  <si>
    <t>Arkansas CARES (Methodist Family Health)</t>
  </si>
  <si>
    <t>2002 S. Filmore St. Little Rock, AR 72204</t>
  </si>
  <si>
    <t>501-906-4928</t>
  </si>
  <si>
    <t>http://www.methodistfamily.org/services/in-patient-treatment-programs/arkansas-cares/</t>
  </si>
  <si>
    <t>130-Day treatment program for pregnant women or mothers with children unde 12</t>
  </si>
  <si>
    <t>United Methodist Children's Home</t>
  </si>
  <si>
    <t>http://www.methodistfamily.org/services/in-patient-treatment-programs/residential-treatment-centers/</t>
  </si>
  <si>
    <t>Psychotherapeutic interventions for adolecents aged 6 to 17 in a group home setting</t>
  </si>
  <si>
    <t>Arkansas State Hospital</t>
  </si>
  <si>
    <t>305 S. Palm St. Little Rock, AR 72205</t>
  </si>
  <si>
    <t>501-686-9000</t>
  </si>
  <si>
    <t xml:space="preserve">Psychiatric inpatient facility </t>
  </si>
  <si>
    <t>Little Rock Community Mental Health</t>
  </si>
  <si>
    <t>1100 N. University Ave. Suite 200 Little Rock, AR 72207</t>
  </si>
  <si>
    <t>501-686-9300</t>
  </si>
  <si>
    <t>https://www.lrcmhc.com</t>
  </si>
  <si>
    <t>Provides behavioral health services to persons 21 and older</t>
  </si>
  <si>
    <t>Make a Wish Foundation</t>
  </si>
  <si>
    <t>320 Executive Court, Suite 101, Little Rock, AR 72205</t>
  </si>
  <si>
    <t>501-376-9474</t>
  </si>
  <si>
    <t>http://midsouth.wish.org/</t>
  </si>
  <si>
    <t>midsouth@midsouth.wish.org</t>
  </si>
  <si>
    <t>Grants wishes to children with life-threatening medical conditions</t>
  </si>
  <si>
    <t>Little Rock Family Planning Service</t>
  </si>
  <si>
    <t>4 Office Park Drive, Little Rock, AR 72211</t>
  </si>
  <si>
    <t>501-225-3836</t>
  </si>
  <si>
    <t>Offers family planning servies</t>
  </si>
  <si>
    <t>ABC Homes</t>
  </si>
  <si>
    <t>10 Remington Drive, Little Rock, AR 72204</t>
  </si>
  <si>
    <t>501-376-4791</t>
  </si>
  <si>
    <t>http://www.abchomes.org/</t>
  </si>
  <si>
    <t>sculpepper@abchomes.org</t>
  </si>
  <si>
    <t>Residential care. Offers mentoring and counseling to care to single-parent mothers and their children i</t>
  </si>
  <si>
    <t>Central Arkansas Development Council</t>
  </si>
  <si>
    <t>501-603-0909</t>
  </si>
  <si>
    <t>Prodives services and help to low-income adults and families</t>
  </si>
  <si>
    <t>Behavioral Health Services of Arkansas</t>
  </si>
  <si>
    <t>10 Corporate HIll Dr., Suite 330, Little Rock, AR 72205</t>
  </si>
  <si>
    <t>501-954-7470</t>
  </si>
  <si>
    <t>Emergency-501-954-7470</t>
  </si>
  <si>
    <t>School based and individual therapy for children, families, and adults</t>
  </si>
  <si>
    <t>customerservice@bhsarkansas.org</t>
  </si>
  <si>
    <t>Provides therapy for children, adults, and families</t>
  </si>
  <si>
    <t>Multiple Services: Mental &amp; Behavioral Health, employment services, counseling for families and adults</t>
  </si>
  <si>
    <t>7107 W. 12th St. Suite 201 Little Rock, AR 72204</t>
  </si>
  <si>
    <t>Emergency-501-749-2787</t>
  </si>
  <si>
    <t>Mental behavioral therapy for children, adults, and families, also offers school based counseling</t>
  </si>
  <si>
    <t xml:space="preserve">Mental and behavioral therapy and couseling in school and out, for children, adolescents their families, </t>
  </si>
  <si>
    <t>Outpatient mental health services to children, adolescents, and adults</t>
  </si>
  <si>
    <t>UAMS/STRIVE</t>
  </si>
  <si>
    <t>Counseling/Therapy for children and their families</t>
  </si>
  <si>
    <t>Emergency-501-413-9949</t>
  </si>
  <si>
    <t>Mental health therapy for children</t>
  </si>
  <si>
    <t>4424 Shuffield Drive, Little Rock, AR 72205</t>
  </si>
  <si>
    <t>pri@uams.edu</t>
  </si>
  <si>
    <t>Outpatient and Inpatient treatment for mental illnesss</t>
  </si>
  <si>
    <t>General Information/ Report Complaints</t>
  </si>
  <si>
    <t>Adult Servies</t>
  </si>
  <si>
    <t>Disease Prevention and Treatment</t>
  </si>
  <si>
    <t>Drug and alcohol recovery</t>
  </si>
  <si>
    <t>http://www.lrcompassioncenter.org/</t>
  </si>
  <si>
    <t>Behavioral Health camp for children and adolescents</t>
  </si>
  <si>
    <t>2811 Fair Park Blvd. Little Rock, AR 72204</t>
  </si>
  <si>
    <t>Cancer detection and treatment</t>
  </si>
  <si>
    <t>Mailing Address</t>
  </si>
  <si>
    <t>1610 W. 3rd St.</t>
  </si>
  <si>
    <t>AR</t>
  </si>
  <si>
    <t>Little Rock</t>
  </si>
  <si>
    <t>1719 Merrill Dr.</t>
  </si>
  <si>
    <t>10025 W. Markham St.</t>
  </si>
  <si>
    <t>7107 W. 12th St. Suite 201</t>
  </si>
  <si>
    <t>1405 N. Pierce St. Suite 101</t>
  </si>
  <si>
    <t>4301 W. Markham #841</t>
  </si>
  <si>
    <t>20400 Colonel Glenn Rd.</t>
  </si>
  <si>
    <t>4301 W. Markham St. #554</t>
  </si>
  <si>
    <t>Towe Building, 323 Center St. #200</t>
  </si>
  <si>
    <t>4106 JFK Boulevard</t>
  </si>
  <si>
    <t>North Little Rock</t>
  </si>
  <si>
    <t>P.O. Box 5988</t>
  </si>
  <si>
    <t>5921 W. 12th St Suite B&amp;C</t>
  </si>
  <si>
    <t>7600 Enmar Dr.</t>
  </si>
  <si>
    <t>3618 W. Roosevelt Rd.</t>
  </si>
  <si>
    <t xml:space="preserve">4210 Asher Ave. </t>
  </si>
  <si>
    <t>8101 Frenchmans Lane</t>
  </si>
  <si>
    <t>6301 Father Tribou St. Little Rock, AR 72205</t>
  </si>
  <si>
    <t>6301 Father Tribou St.</t>
  </si>
  <si>
    <t>7509 Cantrell Rd. Suite 106</t>
  </si>
  <si>
    <t>5615 Geyer Springs Rd.</t>
  </si>
  <si>
    <t>5512 Ferndale Cutoff</t>
  </si>
  <si>
    <t>2801 W. Roosevelt Rd.</t>
  </si>
  <si>
    <t xml:space="preserve">2811 Fair Park Blvd. </t>
  </si>
  <si>
    <t>900 West Capitol Ave. Suite 100</t>
  </si>
  <si>
    <t xml:space="preserve">901 Maple St. </t>
  </si>
  <si>
    <t xml:space="preserve">1111 West Markham St. </t>
  </si>
  <si>
    <t xml:space="preserve">4 St. Vincent Cr. </t>
  </si>
  <si>
    <t>700 Main St. Slot S-140</t>
  </si>
  <si>
    <t xml:space="preserve">1400 W. Markham St. </t>
  </si>
  <si>
    <t>3220 Cantrell Rd.</t>
  </si>
  <si>
    <t>3290 Woodland Heights Rd.</t>
  </si>
  <si>
    <t>300 S. Rodney Parham #167</t>
  </si>
  <si>
    <t>300 S. Rodney Parham #167 Little Rock, AR 72205</t>
  </si>
  <si>
    <t>1501 N. Pierce St.</t>
  </si>
  <si>
    <t>5905 Forest Place</t>
  </si>
  <si>
    <t>201 S. Broadway Suite 220</t>
  </si>
  <si>
    <t>1 Children's Way</t>
  </si>
  <si>
    <t>6915 Geyer Springs Rd.</t>
  </si>
  <si>
    <t>PO Box 751</t>
  </si>
  <si>
    <t>2701 Elm Street</t>
  </si>
  <si>
    <t>12521 Kanis Rd.</t>
  </si>
  <si>
    <t>1000 Center St.</t>
  </si>
  <si>
    <t>6425 W. 12th St.</t>
  </si>
  <si>
    <t>3701 Springer Blvd.</t>
  </si>
  <si>
    <t>1110 West 7th St.</t>
  </si>
  <si>
    <t>2101 South Main St.</t>
  </si>
  <si>
    <t>12521 Kanis Rd. Little Rock, AR 72211</t>
  </si>
  <si>
    <t>P.O. Box 16615</t>
  </si>
  <si>
    <t>11 Children's Way</t>
  </si>
  <si>
    <t>9501 Baptist Health Dr.</t>
  </si>
  <si>
    <t>4000 W. 12th St.</t>
  </si>
  <si>
    <t>801 Lousiana St.</t>
  </si>
  <si>
    <t>P.O. Box 900</t>
  </si>
  <si>
    <t xml:space="preserve"> Camp JT Robinson, Building 16418</t>
  </si>
  <si>
    <t>1418 W. Daisy L. Gatson Bates Dr.</t>
  </si>
  <si>
    <t>600 Pleasant Valley Dr.</t>
  </si>
  <si>
    <t>2120 Riverfront Dr.</t>
  </si>
  <si>
    <t>1 Executive Center Court, Suite 110</t>
  </si>
  <si>
    <t>5800 W. 10th St.</t>
  </si>
  <si>
    <t>2000 Aldersgate Rd.</t>
  </si>
  <si>
    <t>1100 N. University #143</t>
  </si>
  <si>
    <t>5401 S. Unviersity Ave</t>
  </si>
  <si>
    <t>3600 W. 11th St.</t>
  </si>
  <si>
    <t>6900 Scott Hamilton Dr.</t>
  </si>
  <si>
    <t>4815 W. Markham St.</t>
  </si>
  <si>
    <t>1601 Marshall St. PO Box 164228</t>
  </si>
  <si>
    <t xml:space="preserve">8th &amp; Scott St. </t>
  </si>
  <si>
    <t>1601 South Lousiana St.</t>
  </si>
  <si>
    <t>401 South Monroe St.</t>
  </si>
  <si>
    <t>1201 Bishop St.</t>
  </si>
  <si>
    <t>2500 East 6th Street, Little Rock, AR 72202</t>
  </si>
  <si>
    <t>2500 East 6th St.</t>
  </si>
  <si>
    <t>5820 Asher Ave. Suite 600</t>
  </si>
  <si>
    <t xml:space="preserve">2400 W. Markham St. </t>
  </si>
  <si>
    <t>823 S. Park St.</t>
  </si>
  <si>
    <t>2921 Confederate Blvd.</t>
  </si>
  <si>
    <t>3001 Confederate Blvd.</t>
  </si>
  <si>
    <t xml:space="preserve">501 Sherman St. </t>
  </si>
  <si>
    <t xml:space="preserve">201 Roosevelt Rd. </t>
  </si>
  <si>
    <t>100 South Arch St.</t>
  </si>
  <si>
    <t>1300 W. 6th St.</t>
  </si>
  <si>
    <t>1012 Autumn Rd.</t>
  </si>
  <si>
    <t>904 W. 2nd St.</t>
  </si>
  <si>
    <t>2002 S. Filmore St.</t>
  </si>
  <si>
    <t>305 S. Palm St.</t>
  </si>
  <si>
    <t>1100 N. University Ave. Suite 200</t>
  </si>
  <si>
    <t>320 Executive Court. Suite 101</t>
  </si>
  <si>
    <t>4 Office Park Drive</t>
  </si>
  <si>
    <t>10 Remington Drive</t>
  </si>
  <si>
    <t>10 Corporate Hill Dr. Suite 330</t>
  </si>
  <si>
    <t xml:space="preserve">Non Profit leadership organization for boys </t>
  </si>
  <si>
    <t>Tutoring in reading, writing, and speaking english for adults</t>
  </si>
  <si>
    <t>Services for elderly</t>
  </si>
  <si>
    <t>Girl Scouts</t>
  </si>
  <si>
    <t>11211 Arcade Dr. Little Rock, AR 72212</t>
  </si>
  <si>
    <t>11211 Arcade Drive</t>
  </si>
  <si>
    <t>Litle Rock</t>
  </si>
  <si>
    <t>1-800-632-6894</t>
  </si>
  <si>
    <t>www.girlscoutsdiamonds.org</t>
  </si>
  <si>
    <t>Non Profit leadership organization for girls</t>
  </si>
  <si>
    <t>Central Arkansas Library System</t>
  </si>
  <si>
    <t>100 Rock Street, Little Rock, AR 72201</t>
  </si>
  <si>
    <t>100 Rock Street</t>
  </si>
  <si>
    <t>501-918-3000</t>
  </si>
  <si>
    <t>https://www.cals.org/focal/</t>
  </si>
  <si>
    <t>Free library cards, classes, activities for kids</t>
  </si>
  <si>
    <t>calsinfo@cals.org</t>
  </si>
  <si>
    <t>Toys for Tos</t>
  </si>
  <si>
    <t>8005 Camp Robinson Road</t>
  </si>
  <si>
    <t>8005 Camp Robinson Road, North Little Rock, AR</t>
  </si>
  <si>
    <t>501-771-4323</t>
  </si>
  <si>
    <t>Arkansast4t@gmail.com</t>
  </si>
  <si>
    <t>Free toys for children</t>
  </si>
  <si>
    <t>http://little-rock-ar.toysfortots.org/</t>
  </si>
  <si>
    <t>Metro Worship Center</t>
  </si>
  <si>
    <t>2914 South Cumberland St. Little Rock, AR 72206</t>
  </si>
  <si>
    <t>2914 South Comberland St.</t>
  </si>
  <si>
    <t>501-951-1333</t>
  </si>
  <si>
    <t>http://www.firstnlr.com/metro-little-rock</t>
  </si>
  <si>
    <t>City</t>
  </si>
  <si>
    <t>State</t>
  </si>
  <si>
    <t>Zip</t>
  </si>
  <si>
    <t>Phone</t>
  </si>
  <si>
    <t>Alternate Phone</t>
  </si>
  <si>
    <t>Type of Services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</si>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</sst>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u/>
      <sz val="11"/>
      <color theme="10"/>
      <name val="Calibri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5" fillId="0" borderId="0" xfId="1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Fill="1" applyBorder="1"/>
    <xf numFmtId="0" fontId="6" fillId="0" borderId="0" xfId="0" applyFont="1" applyAlignment="1"/>
    <xf numFmtId="0" fontId="5" fillId="0" borderId="0" xfId="1" applyFont="1" applyFill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quapawhouseinc.org/" TargetMode="External"/><Relationship Id="rId18" Type="http://schemas.openxmlformats.org/officeDocument/2006/relationships/hyperlink" Target="http://www.greatersecond.org/" TargetMode="External"/><Relationship Id="rId26" Type="http://schemas.openxmlformats.org/officeDocument/2006/relationships/hyperlink" Target="http://humanservices.arkansas.gov/dccece/Pages/default.aspx" TargetMode="External"/><Relationship Id="rId39" Type="http://schemas.openxmlformats.org/officeDocument/2006/relationships/hyperlink" Target="http://www.1800runaway.org/" TargetMode="External"/><Relationship Id="rId21" Type="http://schemas.openxmlformats.org/officeDocument/2006/relationships/hyperlink" Target="http://www.wsblind.org/" TargetMode="External"/><Relationship Id="rId34" Type="http://schemas.openxmlformats.org/officeDocument/2006/relationships/hyperlink" Target="http://hopeline.com/" TargetMode="External"/><Relationship Id="rId42" Type="http://schemas.openxmlformats.org/officeDocument/2006/relationships/hyperlink" Target="http://www.luciesplace.org/" TargetMode="External"/><Relationship Id="rId47" Type="http://schemas.openxmlformats.org/officeDocument/2006/relationships/hyperlink" Target="http://www.state.ar.us/psc/" TargetMode="External"/><Relationship Id="rId50" Type="http://schemas.openxmlformats.org/officeDocument/2006/relationships/hyperlink" Target="https://www.baptist-health.com/location/baptist-health-rehabilitation-institute-outpatient-clinic-outpatient-clinic" TargetMode="External"/><Relationship Id="rId55" Type="http://schemas.openxmlformats.org/officeDocument/2006/relationships/hyperlink" Target="https://www.facebook.com/Arkansas-Baptist-College-Adult-Education-Program-361588067286283/" TargetMode="External"/><Relationship Id="rId63" Type="http://schemas.openxmlformats.org/officeDocument/2006/relationships/hyperlink" Target="http://www.stewpot-littlerock.org/" TargetMode="External"/><Relationship Id="rId68" Type="http://schemas.openxmlformats.org/officeDocument/2006/relationships/hyperlink" Target="http://www.dolr.org/catholic-charities/westside-medical-clinic" TargetMode="External"/><Relationship Id="rId76" Type="http://schemas.openxmlformats.org/officeDocument/2006/relationships/hyperlink" Target="mailto:midsouth@midsouth.wish.org" TargetMode="External"/><Relationship Id="rId7" Type="http://schemas.openxmlformats.org/officeDocument/2006/relationships/hyperlink" Target="http://www.youthhome.org/" TargetMode="External"/><Relationship Id="rId71" Type="http://schemas.openxmlformats.org/officeDocument/2006/relationships/hyperlink" Target="mailto:jford@urmissionlr.org" TargetMode="External"/><Relationship Id="rId2" Type="http://schemas.openxmlformats.org/officeDocument/2006/relationships/hyperlink" Target="http://www.lscihelp.com/" TargetMode="External"/><Relationship Id="rId16" Type="http://schemas.openxmlformats.org/officeDocument/2006/relationships/hyperlink" Target="http://www.rcofa.org/" TargetMode="External"/><Relationship Id="rId29" Type="http://schemas.openxmlformats.org/officeDocument/2006/relationships/hyperlink" Target="http://www.easterseals.com/" TargetMode="External"/><Relationship Id="rId11" Type="http://schemas.openxmlformats.org/officeDocument/2006/relationships/hyperlink" Target="http://www.healthy.arkansas.gov/programsServices/infectiousDisease/Pages/default.aspx" TargetMode="External"/><Relationship Id="rId24" Type="http://schemas.openxmlformats.org/officeDocument/2006/relationships/hyperlink" Target="http://salvationarmyaok.org/caac/" TargetMode="External"/><Relationship Id="rId32" Type="http://schemas.openxmlformats.org/officeDocument/2006/relationships/hyperlink" Target="http://www.marchofdimes.org/arkansas/" TargetMode="External"/><Relationship Id="rId37" Type="http://schemas.openxmlformats.org/officeDocument/2006/relationships/hyperlink" Target="http://pulaskicounty.net/pulaski-county-youth-services/" TargetMode="External"/><Relationship Id="rId40" Type="http://schemas.openxmlformats.org/officeDocument/2006/relationships/hyperlink" Target="http://www.positivekids.org/" TargetMode="External"/><Relationship Id="rId45" Type="http://schemas.openxmlformats.org/officeDocument/2006/relationships/hyperlink" Target="http://arkansascomm.org/" TargetMode="External"/><Relationship Id="rId53" Type="http://schemas.openxmlformats.org/officeDocument/2006/relationships/hyperlink" Target="http://www.literacylittlerock.org/" TargetMode="External"/><Relationship Id="rId58" Type="http://schemas.openxmlformats.org/officeDocument/2006/relationships/hyperlink" Target="http://www.arkansas.gov/jobs/job-seekers" TargetMode="External"/><Relationship Id="rId66" Type="http://schemas.openxmlformats.org/officeDocument/2006/relationships/hyperlink" Target="http://www.archildrens.org/experience-arkansas-childrens-hospital/services/adolescent-medicine/adolescent-medicine" TargetMode="External"/><Relationship Id="rId74" Type="http://schemas.openxmlformats.org/officeDocument/2006/relationships/hyperlink" Target="mailto:customerservice@mhapha.org" TargetMode="External"/><Relationship Id="rId79" Type="http://schemas.openxmlformats.org/officeDocument/2006/relationships/hyperlink" Target="http://www.girlscoutsdiamonds.org/" TargetMode="External"/><Relationship Id="rId5" Type="http://schemas.openxmlformats.org/officeDocument/2006/relationships/hyperlink" Target="http://thepointebhs.com/" TargetMode="External"/><Relationship Id="rId61" Type="http://schemas.openxmlformats.org/officeDocument/2006/relationships/hyperlink" Target="http://www.healthy.arkansas.gov/programsServices/familyHealth/WomensHealth/Pages/FamilyPlanning.aspx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s://www.carelink.org/" TargetMode="External"/><Relationship Id="rId19" Type="http://schemas.openxmlformats.org/officeDocument/2006/relationships/hyperlink" Target="https://www.pfeifercamp.com/" TargetMode="External"/><Relationship Id="rId31" Type="http://schemas.openxmlformats.org/officeDocument/2006/relationships/hyperlink" Target="http://www.kidsourcetherapy.com/" TargetMode="External"/><Relationship Id="rId44" Type="http://schemas.openxmlformats.org/officeDocument/2006/relationships/hyperlink" Target="http://www.goodwillar.org/" TargetMode="External"/><Relationship Id="rId52" Type="http://schemas.openxmlformats.org/officeDocument/2006/relationships/hyperlink" Target="http://www.arkansasliteracy.org/" TargetMode="External"/><Relationship Id="rId60" Type="http://schemas.openxmlformats.org/officeDocument/2006/relationships/hyperlink" Target="http://littlerock.jobcorps.gov/home.aspx" TargetMode="External"/><Relationship Id="rId65" Type="http://schemas.openxmlformats.org/officeDocument/2006/relationships/hyperlink" Target="http://www.redcross.org/local/arkansas" TargetMode="External"/><Relationship Id="rId73" Type="http://schemas.openxmlformats.org/officeDocument/2006/relationships/hyperlink" Target="mailto:executive.director@harmonyclinicar.org" TargetMode="External"/><Relationship Id="rId78" Type="http://schemas.openxmlformats.org/officeDocument/2006/relationships/hyperlink" Target="mailto:pri@uams.edu" TargetMode="External"/><Relationship Id="rId81" Type="http://schemas.openxmlformats.org/officeDocument/2006/relationships/hyperlink" Target="mailto:Arkansast4t@gmail.com" TargetMode="External"/><Relationship Id="rId4" Type="http://schemas.openxmlformats.org/officeDocument/2006/relationships/hyperlink" Target="http://www.nbbhs.org/" TargetMode="External"/><Relationship Id="rId9" Type="http://schemas.openxmlformats.org/officeDocument/2006/relationships/hyperlink" Target="http://www.stlukeepiscopal.org/" TargetMode="External"/><Relationship Id="rId14" Type="http://schemas.openxmlformats.org/officeDocument/2006/relationships/hyperlink" Target="http://hazelstreet.com/" TargetMode="External"/><Relationship Id="rId22" Type="http://schemas.openxmlformats.org/officeDocument/2006/relationships/hyperlink" Target="http://library.arkansas.gov/" TargetMode="External"/><Relationship Id="rId27" Type="http://schemas.openxmlformats.org/officeDocument/2006/relationships/hyperlink" Target="http://www.aradvocates.org/" TargetMode="External"/><Relationship Id="rId30" Type="http://schemas.openxmlformats.org/officeDocument/2006/relationships/hyperlink" Target="https://www.childhelp.org/" TargetMode="External"/><Relationship Id="rId35" Type="http://schemas.openxmlformats.org/officeDocument/2006/relationships/hyperlink" Target="http://www.cfyf.org/parents/parenting-classes/" TargetMode="External"/><Relationship Id="rId43" Type="http://schemas.openxmlformats.org/officeDocument/2006/relationships/hyperlink" Target="http://www.stfrancisministries.com/" TargetMode="External"/><Relationship Id="rId48" Type="http://schemas.openxmlformats.org/officeDocument/2006/relationships/hyperlink" Target="http://www.helpingfamilies.org/apply/" TargetMode="External"/><Relationship Id="rId56" Type="http://schemas.openxmlformats.org/officeDocument/2006/relationships/hyperlink" Target="http://www.lifequestofarkansas.org/" TargetMode="External"/><Relationship Id="rId64" Type="http://schemas.openxmlformats.org/officeDocument/2006/relationships/hyperlink" Target="http://arumc.org/2015/04/stone-soup-marks-30-years-of-ministry-feeding-neighbors/" TargetMode="External"/><Relationship Id="rId69" Type="http://schemas.openxmlformats.org/officeDocument/2006/relationships/hyperlink" Target="mailto:jford@urmissionlr.org" TargetMode="External"/><Relationship Id="rId77" Type="http://schemas.openxmlformats.org/officeDocument/2006/relationships/hyperlink" Target="mailto:sculpepper@abchomes.org" TargetMode="External"/><Relationship Id="rId8" Type="http://schemas.openxmlformats.org/officeDocument/2006/relationships/hyperlink" Target="http://psychiatry.uams.edu/make-an-appointment/" TargetMode="External"/><Relationship Id="rId51" Type="http://schemas.openxmlformats.org/officeDocument/2006/relationships/hyperlink" Target="http://www.bcdinc.org/" TargetMode="External"/><Relationship Id="rId72" Type="http://schemas.openxmlformats.org/officeDocument/2006/relationships/hyperlink" Target="mailto:nina.scaife@lrsd.org" TargetMode="External"/><Relationship Id="rId80" Type="http://schemas.openxmlformats.org/officeDocument/2006/relationships/hyperlink" Target="mailto:calsinfo@cals.org" TargetMode="External"/><Relationship Id="rId3" Type="http://schemas.openxmlformats.org/officeDocument/2006/relationships/hyperlink" Target="http://lhsoutheast.com/LHSE/" TargetMode="External"/><Relationship Id="rId12" Type="http://schemas.openxmlformats.org/officeDocument/2006/relationships/hyperlink" Target="https://www.plannedparenthood.org/" TargetMode="External"/><Relationship Id="rId17" Type="http://schemas.openxmlformats.org/officeDocument/2006/relationships/hyperlink" Target="http://arkansascentraloffice.org/" TargetMode="External"/><Relationship Id="rId25" Type="http://schemas.openxmlformats.org/officeDocument/2006/relationships/hyperlink" Target="http://www.carti.com/" TargetMode="External"/><Relationship Id="rId33" Type="http://schemas.openxmlformats.org/officeDocument/2006/relationships/hyperlink" Target="http://www.missingkids.com/home" TargetMode="External"/><Relationship Id="rId38" Type="http://schemas.openxmlformats.org/officeDocument/2006/relationships/hyperlink" Target="http://www.archildrens.org/" TargetMode="External"/><Relationship Id="rId46" Type="http://schemas.openxmlformats.org/officeDocument/2006/relationships/hyperlink" Target="http://www.bbb.org/arkansas" TargetMode="External"/><Relationship Id="rId59" Type="http://schemas.openxmlformats.org/officeDocument/2006/relationships/hyperlink" Target="http://www.fwbfm.com/services/residential-care/florence-crittenton-home/" TargetMode="External"/><Relationship Id="rId67" Type="http://schemas.openxmlformats.org/officeDocument/2006/relationships/hyperlink" Target="http://www.chistvincent.com/Clinics/community" TargetMode="External"/><Relationship Id="rId20" Type="http://schemas.openxmlformats.org/officeDocument/2006/relationships/hyperlink" Target="http://www.drug-rehab-headquarters.com/arkansas/facility/173/" TargetMode="External"/><Relationship Id="rId41" Type="http://schemas.openxmlformats.org/officeDocument/2006/relationships/hyperlink" Target="http://centersforyouthandfamilies.org/about-us/locations/" TargetMode="External"/><Relationship Id="rId54" Type="http://schemas.openxmlformats.org/officeDocument/2006/relationships/hyperlink" Target="http://www.aryouthchallenge.org/about-us/" TargetMode="External"/><Relationship Id="rId62" Type="http://schemas.openxmlformats.org/officeDocument/2006/relationships/hyperlink" Target="http://www.lrhelpinghand.com/" TargetMode="External"/><Relationship Id="rId70" Type="http://schemas.openxmlformats.org/officeDocument/2006/relationships/hyperlink" Target="mailto:jford@urmissionlr.org" TargetMode="External"/><Relationship Id="rId75" Type="http://schemas.openxmlformats.org/officeDocument/2006/relationships/hyperlink" Target="mailto:nami-ar@namiarkansas.org" TargetMode="External"/><Relationship Id="rId1" Type="http://schemas.openxmlformats.org/officeDocument/2006/relationships/hyperlink" Target="http://aoinc.org/mental-health" TargetMode="External"/><Relationship Id="rId6" Type="http://schemas.openxmlformats.org/officeDocument/2006/relationships/hyperlink" Target="http://psychiatry.uams.edu/clinical-programs/strive-seeking-to-reinforce-my-identity-and-values-everyday/" TargetMode="External"/><Relationship Id="rId15" Type="http://schemas.openxmlformats.org/officeDocument/2006/relationships/hyperlink" Target="http://www.gysthouseinc.com/" TargetMode="External"/><Relationship Id="rId23" Type="http://schemas.openxmlformats.org/officeDocument/2006/relationships/hyperlink" Target="https://rrmetro.org/" TargetMode="External"/><Relationship Id="rId28" Type="http://schemas.openxmlformats.org/officeDocument/2006/relationships/hyperlink" Target="http://www.quapawbsa.org/" TargetMode="External"/><Relationship Id="rId36" Type="http://schemas.openxmlformats.org/officeDocument/2006/relationships/hyperlink" Target="https://www.nih.gov/health-information/health-info-lines" TargetMode="External"/><Relationship Id="rId49" Type="http://schemas.openxmlformats.org/officeDocument/2006/relationships/hyperlink" Target="http://psychiatry.uams.edu/clinical-programs/child-study-center/" TargetMode="External"/><Relationship Id="rId57" Type="http://schemas.openxmlformats.org/officeDocument/2006/relationships/hyperlink" Target="http://www.arindianctr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8"/>
  <sheetViews>
    <sheetView tabSelected="1" zoomScale="75" zoomScaleNormal="75" zoomScalePageLayoutView="75" workbookViewId="0"/>
  </sheetViews>
  <sheetFormatPr defaultColWidth="11" defaultRowHeight="15.75" x14ac:dyDescent="0.25"/>
  <cols>
    <col min="1" max="2" width="75.125" style="2" customWidth="1"/>
    <col min="3" max="3" width="20.125" style="2" customWidth="1"/>
    <col min="4" max="4" width="47.75" style="2" customWidth="1"/>
    <col min="5" max="5" width="27.625" style="2" customWidth="1"/>
    <col min="6" max="6" width="14.5" customWidth="1"/>
    <col min="7" max="7" width="11.75" customWidth="1"/>
    <col min="8" max="8" width="8" customWidth="1"/>
    <col min="9" max="9" width="23" style="2" customWidth="1"/>
    <col min="10" max="10" width="23.25" style="2" customWidth="1"/>
    <col min="11" max="11" width="98.375" style="2" customWidth="1"/>
    <col min="12" max="12" width="26.5" style="2" customWidth="1"/>
  </cols>
  <sheetData>
    <row r="1" spans="1:12" x14ac:dyDescent="0.25">
      <c r="A1" s="6" t="s">
        <v>0</v>
      </c>
      <c r="B1" s="8" t="s">
        <v>643</v>
      </c>
      <c r="C1" s="6" t="s">
        <v>641</v>
      </c>
      <c r="D1" s="6" t="s">
        <v>1</v>
      </c>
      <c r="E1" s="17" t="s">
        <v>515</v>
      </c>
      <c r="F1" s="17" t="s">
        <v>638</v>
      </c>
      <c r="G1" s="17" t="s">
        <v>639</v>
      </c>
      <c r="H1" s="18" t="s">
        <v>640</v>
      </c>
      <c r="I1" s="17" t="s">
        <v>642</v>
      </c>
      <c r="J1" s="6" t="s">
        <v>2</v>
      </c>
      <c r="K1" s="6" t="s">
        <v>3</v>
      </c>
      <c r="L1" s="7" t="s">
        <v>644</v>
      </c>
    </row>
    <row r="2" spans="1:12" x14ac:dyDescent="0.25">
      <c r="A2" s="1" t="s">
        <v>478</v>
      </c>
      <c r="B2" s="1" t="s">
        <v>483</v>
      </c>
      <c r="C2" s="1" t="s">
        <v>480</v>
      </c>
      <c r="D2" s="1" t="s">
        <v>479</v>
      </c>
      <c r="E2" s="1" t="s">
        <v>607</v>
      </c>
      <c r="F2" s="1" t="s">
        <v>518</v>
      </c>
      <c r="G2" s="2" t="s">
        <v>517</v>
      </c>
      <c r="H2" s="1">
        <v>72204</v>
      </c>
      <c r="I2" s="1"/>
      <c r="J2" s="1" t="s">
        <v>5</v>
      </c>
      <c r="K2" s="9" t="s">
        <v>481</v>
      </c>
      <c r="L2" s="11" t="s">
        <v>482</v>
      </c>
    </row>
    <row r="3" spans="1:12" x14ac:dyDescent="0.25">
      <c r="A3" s="2" t="s">
        <v>343</v>
      </c>
      <c r="B3" s="2" t="s">
        <v>347</v>
      </c>
      <c r="C3" s="2" t="s">
        <v>345</v>
      </c>
      <c r="D3" s="2" t="s">
        <v>344</v>
      </c>
      <c r="E3" s="2" t="s">
        <v>588</v>
      </c>
      <c r="F3" s="2" t="s">
        <v>518</v>
      </c>
      <c r="G3" s="2" t="s">
        <v>517</v>
      </c>
      <c r="H3" s="1">
        <v>72202</v>
      </c>
      <c r="I3" s="1"/>
      <c r="J3" s="2" t="s">
        <v>4</v>
      </c>
      <c r="K3" s="15" t="s">
        <v>346</v>
      </c>
    </row>
    <row r="4" spans="1:12" x14ac:dyDescent="0.25">
      <c r="A4" s="1" t="s">
        <v>57</v>
      </c>
      <c r="B4" s="1"/>
      <c r="C4" s="1" t="s">
        <v>58</v>
      </c>
      <c r="D4" s="1"/>
      <c r="E4" s="1"/>
      <c r="F4" s="1"/>
      <c r="G4" s="1"/>
      <c r="H4" s="1"/>
      <c r="I4" s="1"/>
      <c r="J4" s="1" t="s">
        <v>59</v>
      </c>
      <c r="K4" s="1"/>
    </row>
    <row r="5" spans="1:12" x14ac:dyDescent="0.25">
      <c r="A5" s="1" t="s">
        <v>60</v>
      </c>
      <c r="B5" s="1"/>
      <c r="C5" s="1" t="s">
        <v>61</v>
      </c>
      <c r="D5" s="1"/>
      <c r="E5" s="1"/>
      <c r="F5" s="1"/>
      <c r="G5" s="1"/>
      <c r="H5" s="1"/>
      <c r="I5" s="1"/>
      <c r="J5" s="1" t="s">
        <v>59</v>
      </c>
      <c r="K5" s="1"/>
    </row>
    <row r="6" spans="1:12" x14ac:dyDescent="0.25">
      <c r="A6" s="1" t="s">
        <v>94</v>
      </c>
      <c r="B6" s="12" t="s">
        <v>97</v>
      </c>
      <c r="C6" s="1" t="s">
        <v>96</v>
      </c>
      <c r="D6" s="1" t="s">
        <v>95</v>
      </c>
      <c r="E6" s="2" t="s">
        <v>537</v>
      </c>
      <c r="F6" s="1" t="s">
        <v>518</v>
      </c>
      <c r="G6" s="1" t="s">
        <v>517</v>
      </c>
      <c r="H6" s="1">
        <v>72207</v>
      </c>
      <c r="I6" s="1" t="s">
        <v>96</v>
      </c>
      <c r="J6" s="1" t="s">
        <v>4</v>
      </c>
      <c r="K6" s="10" t="str">
        <f>HYPERLINK("http://arkansascentraloffice.org/","http://arkansascentraloffice.org/")</f>
        <v>http://arkansascentraloffice.org/</v>
      </c>
    </row>
    <row r="7" spans="1:12" x14ac:dyDescent="0.25">
      <c r="A7" s="1" t="s">
        <v>439</v>
      </c>
      <c r="B7" s="1" t="s">
        <v>443</v>
      </c>
      <c r="C7" s="1" t="s">
        <v>441</v>
      </c>
      <c r="D7" s="1" t="s">
        <v>440</v>
      </c>
      <c r="E7" s="1" t="s">
        <v>601</v>
      </c>
      <c r="F7" s="1" t="s">
        <v>518</v>
      </c>
      <c r="G7" s="2" t="s">
        <v>517</v>
      </c>
      <c r="H7" s="1">
        <v>72201</v>
      </c>
      <c r="I7" s="1"/>
      <c r="J7" s="1" t="s">
        <v>236</v>
      </c>
      <c r="K7" s="1" t="s">
        <v>442</v>
      </c>
    </row>
    <row r="8" spans="1:12" x14ac:dyDescent="0.25">
      <c r="A8" s="1" t="s">
        <v>403</v>
      </c>
      <c r="B8" s="1" t="s">
        <v>393</v>
      </c>
      <c r="C8" s="1" t="s">
        <v>404</v>
      </c>
      <c r="D8" s="1"/>
      <c r="E8" s="1"/>
      <c r="F8" s="1"/>
      <c r="G8" s="1"/>
      <c r="H8" s="1"/>
      <c r="I8" s="1"/>
      <c r="J8" s="1" t="s">
        <v>4</v>
      </c>
      <c r="K8" s="1"/>
    </row>
    <row r="9" spans="1:12" x14ac:dyDescent="0.25">
      <c r="A9" s="1" t="s">
        <v>299</v>
      </c>
      <c r="B9" s="2" t="s">
        <v>303</v>
      </c>
      <c r="C9" s="2" t="s">
        <v>301</v>
      </c>
      <c r="D9" s="2" t="s">
        <v>300</v>
      </c>
      <c r="E9" s="1" t="s">
        <v>579</v>
      </c>
      <c r="F9" s="1" t="s">
        <v>518</v>
      </c>
      <c r="G9" s="1" t="s">
        <v>517</v>
      </c>
      <c r="H9" s="1">
        <v>72207</v>
      </c>
      <c r="I9" s="1"/>
      <c r="J9" s="2" t="s">
        <v>236</v>
      </c>
      <c r="K9" s="15" t="s">
        <v>302</v>
      </c>
    </row>
    <row r="10" spans="1:12" x14ac:dyDescent="0.25">
      <c r="A10" s="2" t="s">
        <v>337</v>
      </c>
      <c r="B10" s="2" t="s">
        <v>342</v>
      </c>
      <c r="C10" s="2" t="s">
        <v>339</v>
      </c>
      <c r="D10" s="2" t="s">
        <v>338</v>
      </c>
      <c r="E10" s="2" t="s">
        <v>587</v>
      </c>
      <c r="F10" s="2" t="s">
        <v>518</v>
      </c>
      <c r="G10" s="2" t="s">
        <v>517</v>
      </c>
      <c r="H10" s="1">
        <v>72205</v>
      </c>
      <c r="I10" s="2" t="s">
        <v>340</v>
      </c>
      <c r="J10" s="2" t="s">
        <v>5</v>
      </c>
      <c r="K10" s="2" t="s">
        <v>341</v>
      </c>
    </row>
    <row r="11" spans="1:12" x14ac:dyDescent="0.25">
      <c r="A11" s="1" t="s">
        <v>134</v>
      </c>
      <c r="B11" s="12" t="s">
        <v>138</v>
      </c>
      <c r="C11" s="1" t="s">
        <v>136</v>
      </c>
      <c r="D11" s="1" t="s">
        <v>135</v>
      </c>
      <c r="E11" s="2" t="s">
        <v>547</v>
      </c>
      <c r="F11" s="1" t="s">
        <v>518</v>
      </c>
      <c r="G11" s="1" t="s">
        <v>517</v>
      </c>
      <c r="H11" s="1">
        <v>72201</v>
      </c>
      <c r="I11" s="1"/>
      <c r="J11" s="1" t="s">
        <v>137</v>
      </c>
      <c r="K11" s="10" t="str">
        <f>HYPERLINK("http://www.aradvocates.org/","http://www.aradvocates.org/")</f>
        <v>http://www.aradvocates.org/</v>
      </c>
    </row>
    <row r="12" spans="1:12" x14ac:dyDescent="0.25">
      <c r="A12" s="1" t="s">
        <v>32</v>
      </c>
      <c r="B12" s="12" t="s">
        <v>507</v>
      </c>
      <c r="C12" s="12" t="s">
        <v>34</v>
      </c>
      <c r="D12" s="1" t="s">
        <v>33</v>
      </c>
      <c r="E12" s="1" t="s">
        <v>526</v>
      </c>
      <c r="F12" s="1" t="s">
        <v>518</v>
      </c>
      <c r="G12" s="1" t="s">
        <v>517</v>
      </c>
      <c r="H12" s="1">
        <v>72201</v>
      </c>
      <c r="I12" s="1" t="s">
        <v>35</v>
      </c>
      <c r="J12" s="1" t="s">
        <v>36</v>
      </c>
      <c r="K12" s="1"/>
    </row>
    <row r="13" spans="1:12" x14ac:dyDescent="0.25">
      <c r="A13" s="1" t="s">
        <v>246</v>
      </c>
      <c r="B13" s="12" t="s">
        <v>249</v>
      </c>
      <c r="C13" s="1" t="s">
        <v>248</v>
      </c>
      <c r="D13" s="1" t="s">
        <v>247</v>
      </c>
      <c r="E13" s="1" t="s">
        <v>573</v>
      </c>
      <c r="F13" s="1" t="s">
        <v>518</v>
      </c>
      <c r="G13" s="1" t="s">
        <v>517</v>
      </c>
      <c r="H13" s="1">
        <v>72202</v>
      </c>
      <c r="I13" s="1"/>
      <c r="J13" s="1" t="s">
        <v>236</v>
      </c>
      <c r="K13" s="10" t="str">
        <f>HYPERLINK("https://www.facebook.com/Arkansas-Baptist-College-Adult-Education-Program-361588067286283/","https://www.facebook.com/Arkansas-Baptist-College-Adult-Education-Program-361588067286283/")</f>
        <v>https://www.facebook.com/Arkansas-Baptist-College-Adult-Education-Program-361588067286283/</v>
      </c>
    </row>
    <row r="14" spans="1:12" x14ac:dyDescent="0.25">
      <c r="A14" s="1" t="s">
        <v>211</v>
      </c>
      <c r="B14" s="12" t="s">
        <v>213</v>
      </c>
      <c r="C14" s="12" t="s">
        <v>212</v>
      </c>
      <c r="D14" s="12" t="s">
        <v>565</v>
      </c>
      <c r="E14" s="1" t="s">
        <v>559</v>
      </c>
      <c r="F14" s="1" t="s">
        <v>518</v>
      </c>
      <c r="G14" s="1" t="s">
        <v>517</v>
      </c>
      <c r="H14" s="1">
        <v>72211</v>
      </c>
      <c r="I14" s="1"/>
      <c r="J14" s="14" t="s">
        <v>5</v>
      </c>
      <c r="K14" s="13" t="str">
        <f>HYPERLINK("http://www.bbb.org/arkansas","http://www.bbb.org/arkansas")</f>
        <v>http://www.bbb.org/arkansas</v>
      </c>
    </row>
    <row r="15" spans="1:12" x14ac:dyDescent="0.25">
      <c r="A15" s="3" t="s">
        <v>451</v>
      </c>
      <c r="B15" s="1" t="s">
        <v>455</v>
      </c>
      <c r="C15" s="1" t="s">
        <v>453</v>
      </c>
      <c r="D15" s="1" t="s">
        <v>452</v>
      </c>
      <c r="E15" s="1" t="s">
        <v>602</v>
      </c>
      <c r="F15" s="1" t="s">
        <v>518</v>
      </c>
      <c r="G15" s="2" t="s">
        <v>517</v>
      </c>
      <c r="H15" s="1">
        <v>72204</v>
      </c>
      <c r="I15" s="1"/>
      <c r="J15" s="1" t="s">
        <v>4</v>
      </c>
      <c r="K15" s="1" t="s">
        <v>454</v>
      </c>
    </row>
    <row r="16" spans="1:12" x14ac:dyDescent="0.25">
      <c r="A16" s="1" t="s">
        <v>177</v>
      </c>
      <c r="B16" s="12" t="s">
        <v>180</v>
      </c>
      <c r="C16" s="1" t="s">
        <v>179</v>
      </c>
      <c r="D16" s="1" t="s">
        <v>178</v>
      </c>
      <c r="E16" s="1" t="s">
        <v>555</v>
      </c>
      <c r="F16" s="1" t="s">
        <v>518</v>
      </c>
      <c r="G16" s="1" t="s">
        <v>517</v>
      </c>
      <c r="H16" s="1">
        <v>72201</v>
      </c>
      <c r="I16" s="1"/>
      <c r="J16" s="1" t="s">
        <v>4</v>
      </c>
      <c r="K16" s="10" t="str">
        <f>HYPERLINK("http://www.archildrens.org/","http://www.archildrens.org/")</f>
        <v>http://www.archildrens.org/</v>
      </c>
    </row>
    <row r="17" spans="1:12" x14ac:dyDescent="0.25">
      <c r="A17" s="1" t="s">
        <v>356</v>
      </c>
      <c r="B17" s="2" t="s">
        <v>358</v>
      </c>
      <c r="C17" s="1"/>
      <c r="D17" s="2" t="s">
        <v>357</v>
      </c>
      <c r="E17" s="2" t="s">
        <v>591</v>
      </c>
      <c r="F17" s="2" t="s">
        <v>518</v>
      </c>
      <c r="G17" s="1" t="s">
        <v>517</v>
      </c>
      <c r="H17" s="1">
        <v>72204</v>
      </c>
      <c r="J17" s="2" t="s">
        <v>4</v>
      </c>
      <c r="K17" s="1"/>
    </row>
    <row r="18" spans="1:12" x14ac:dyDescent="0.25">
      <c r="A18" s="4" t="s">
        <v>285</v>
      </c>
      <c r="B18" s="1"/>
      <c r="C18" s="2" t="s">
        <v>286</v>
      </c>
      <c r="D18" s="1"/>
      <c r="E18" s="1"/>
      <c r="F18" s="1"/>
      <c r="G18" s="1"/>
      <c r="H18" s="1"/>
      <c r="I18" s="1"/>
      <c r="J18" s="1"/>
      <c r="K18" s="1"/>
    </row>
    <row r="19" spans="1:12" x14ac:dyDescent="0.25">
      <c r="A19" s="1" t="s">
        <v>207</v>
      </c>
      <c r="B19" s="12" t="s">
        <v>210</v>
      </c>
      <c r="C19" s="1" t="s">
        <v>209</v>
      </c>
      <c r="D19" s="1" t="s">
        <v>208</v>
      </c>
      <c r="E19" s="1" t="s">
        <v>564</v>
      </c>
      <c r="F19" s="1" t="s">
        <v>518</v>
      </c>
      <c r="G19" s="1" t="s">
        <v>517</v>
      </c>
      <c r="H19" s="1">
        <v>72206</v>
      </c>
      <c r="I19" s="1"/>
      <c r="J19" s="1" t="s">
        <v>5</v>
      </c>
      <c r="K19" s="10" t="str">
        <f>HYPERLINK("http://arkansascomm.org/","http://arkansascomm.org/")</f>
        <v>http://arkansascomm.org/</v>
      </c>
    </row>
    <row r="20" spans="1:12" x14ac:dyDescent="0.25">
      <c r="A20" s="14" t="s">
        <v>282</v>
      </c>
      <c r="B20" s="1"/>
      <c r="C20" s="2" t="s">
        <v>283</v>
      </c>
      <c r="D20" s="1"/>
      <c r="E20" s="1"/>
      <c r="F20" s="1"/>
      <c r="G20" s="1"/>
      <c r="H20" s="1"/>
      <c r="I20" s="2" t="s">
        <v>284</v>
      </c>
      <c r="J20" s="2" t="s">
        <v>4</v>
      </c>
      <c r="K20" s="1"/>
    </row>
    <row r="21" spans="1:12" x14ac:dyDescent="0.25">
      <c r="A21" s="1" t="s">
        <v>54</v>
      </c>
      <c r="B21" s="12" t="s">
        <v>509</v>
      </c>
      <c r="C21" s="1" t="s">
        <v>56</v>
      </c>
      <c r="D21" s="1" t="s">
        <v>55</v>
      </c>
      <c r="E21" s="1"/>
      <c r="F21" s="1"/>
      <c r="G21" s="1"/>
      <c r="H21" s="1"/>
      <c r="I21" s="1"/>
      <c r="J21" s="1" t="s">
        <v>4</v>
      </c>
      <c r="K21" s="10" t="str">
        <f>HYPERLINK("http://www.healthy.arkansas.gov/programsServices/infectiousDisease/Pages/default.aspx","http://www.healthy.arkansas.gov/programsServices/infectiousDisease/Pages/default.aspx")</f>
        <v>http://www.healthy.arkansas.gov/programsServices/infectiousDisease/Pages/default.aspx</v>
      </c>
    </row>
    <row r="22" spans="1:12" x14ac:dyDescent="0.25">
      <c r="A22" s="1" t="s">
        <v>143</v>
      </c>
      <c r="B22" s="12" t="s">
        <v>146</v>
      </c>
      <c r="C22" s="1" t="s">
        <v>145</v>
      </c>
      <c r="D22" s="1" t="s">
        <v>144</v>
      </c>
      <c r="E22" s="2" t="s">
        <v>549</v>
      </c>
      <c r="F22" s="1" t="s">
        <v>518</v>
      </c>
      <c r="G22" s="1" t="s">
        <v>517</v>
      </c>
      <c r="H22" s="1">
        <v>72212</v>
      </c>
      <c r="I22" s="1"/>
      <c r="J22" s="1" t="s">
        <v>5</v>
      </c>
      <c r="K22" s="10" t="str">
        <f>HYPERLINK("http://www.easterseals.com/","http://www.easterseals.com/")</f>
        <v>http://www.easterseals.com/</v>
      </c>
    </row>
    <row r="23" spans="1:12" x14ac:dyDescent="0.25">
      <c r="A23" s="12" t="s">
        <v>233</v>
      </c>
      <c r="B23" s="12" t="s">
        <v>610</v>
      </c>
      <c r="C23" s="12" t="s">
        <v>235</v>
      </c>
      <c r="D23" s="12" t="s">
        <v>234</v>
      </c>
      <c r="E23" s="1" t="s">
        <v>570</v>
      </c>
      <c r="F23" s="1" t="s">
        <v>518</v>
      </c>
      <c r="G23" s="1" t="s">
        <v>517</v>
      </c>
      <c r="H23" s="1">
        <v>72201</v>
      </c>
      <c r="I23" s="1"/>
      <c r="J23" s="12" t="s">
        <v>137</v>
      </c>
      <c r="K23" s="13" t="str">
        <f>HYPERLINK("http://www.arkansasliteracy.org/","http://www.arkansasliteracy.org/")</f>
        <v>http://www.arkansasliteracy.org/</v>
      </c>
    </row>
    <row r="24" spans="1:12" x14ac:dyDescent="0.25">
      <c r="A24" s="1" t="s">
        <v>156</v>
      </c>
      <c r="B24" s="12" t="s">
        <v>159</v>
      </c>
      <c r="C24" s="1" t="s">
        <v>158</v>
      </c>
      <c r="D24" s="1" t="s">
        <v>157</v>
      </c>
      <c r="E24" s="1" t="s">
        <v>552</v>
      </c>
      <c r="F24" s="1" t="s">
        <v>518</v>
      </c>
      <c r="G24" s="1" t="s">
        <v>517</v>
      </c>
      <c r="H24" s="1">
        <v>72207</v>
      </c>
      <c r="I24" s="1"/>
      <c r="J24" s="1" t="s">
        <v>137</v>
      </c>
      <c r="K24" s="10" t="str">
        <f>HYPERLINK("http://www.marchofdimes.org/arkansas/","http://www.marchofdimes.org/arkansas/")</f>
        <v>http://www.marchofdimes.org/arkansas/</v>
      </c>
    </row>
    <row r="25" spans="1:12" x14ac:dyDescent="0.25">
      <c r="A25" s="1" t="s">
        <v>459</v>
      </c>
      <c r="B25" s="1" t="s">
        <v>462</v>
      </c>
      <c r="C25" s="1" t="s">
        <v>461</v>
      </c>
      <c r="D25" s="1" t="s">
        <v>460</v>
      </c>
      <c r="E25" s="1" t="s">
        <v>603</v>
      </c>
      <c r="F25" s="1" t="s">
        <v>518</v>
      </c>
      <c r="G25" s="2" t="s">
        <v>517</v>
      </c>
      <c r="H25" s="1">
        <v>72205</v>
      </c>
      <c r="I25" s="1"/>
      <c r="J25" s="1" t="s">
        <v>4</v>
      </c>
      <c r="K25" s="1"/>
    </row>
    <row r="26" spans="1:12" x14ac:dyDescent="0.25">
      <c r="A26" s="1" t="s">
        <v>30</v>
      </c>
      <c r="B26" s="1"/>
      <c r="C26" s="1" t="s">
        <v>31</v>
      </c>
      <c r="D26" s="1"/>
      <c r="E26" s="1"/>
      <c r="F26" s="1"/>
      <c r="G26" s="1"/>
      <c r="H26" s="1"/>
      <c r="I26" s="1"/>
      <c r="J26" s="1" t="s">
        <v>39</v>
      </c>
      <c r="K26" s="1"/>
    </row>
    <row r="27" spans="1:12" x14ac:dyDescent="0.25">
      <c r="A27" s="1" t="s">
        <v>304</v>
      </c>
      <c r="B27" s="2" t="s">
        <v>308</v>
      </c>
      <c r="C27" s="2" t="s">
        <v>306</v>
      </c>
      <c r="D27" s="2" t="s">
        <v>305</v>
      </c>
      <c r="E27" s="1" t="s">
        <v>580</v>
      </c>
      <c r="F27" s="1" t="s">
        <v>518</v>
      </c>
      <c r="G27" s="1" t="s">
        <v>517</v>
      </c>
      <c r="H27" s="1">
        <v>72209</v>
      </c>
      <c r="I27" s="1"/>
      <c r="J27" s="2" t="s">
        <v>236</v>
      </c>
      <c r="K27" s="15" t="s">
        <v>307</v>
      </c>
    </row>
    <row r="28" spans="1:12" x14ac:dyDescent="0.25">
      <c r="A28" s="12" t="s">
        <v>225</v>
      </c>
      <c r="B28" s="12" t="s">
        <v>228</v>
      </c>
      <c r="C28" s="1" t="s">
        <v>227</v>
      </c>
      <c r="D28" s="1" t="s">
        <v>226</v>
      </c>
      <c r="E28" s="1" t="s">
        <v>568</v>
      </c>
      <c r="F28" s="1" t="s">
        <v>518</v>
      </c>
      <c r="G28" s="1" t="s">
        <v>517</v>
      </c>
      <c r="H28" s="1">
        <v>72205</v>
      </c>
      <c r="I28" s="1"/>
      <c r="J28" s="1" t="s">
        <v>4</v>
      </c>
      <c r="K28" s="10" t="str">
        <f>HYPERLINK("https://www.baptist-health.com/location/baptist-health-rehabilitation-institute-outpatient-clinic-outpatient-clinic","https://www.baptist-health.com/location/baptist-health-rehabilitation-institute-outpatient-clinic-outpatient-clinic")</f>
        <v>https://www.baptist-health.com/location/baptist-health-rehabilitation-institute-outpatient-clinic-outpatient-clinic</v>
      </c>
    </row>
    <row r="29" spans="1:12" x14ac:dyDescent="0.25">
      <c r="A29" s="4" t="s">
        <v>287</v>
      </c>
      <c r="B29" s="1"/>
      <c r="C29" s="2" t="s">
        <v>288</v>
      </c>
      <c r="D29" s="1"/>
      <c r="E29" s="1"/>
      <c r="F29" s="1"/>
      <c r="G29" s="1"/>
      <c r="H29" s="1"/>
      <c r="I29" s="1"/>
      <c r="J29" s="1"/>
      <c r="K29" s="1"/>
    </row>
    <row r="30" spans="1:12" x14ac:dyDescent="0.25">
      <c r="A30" s="1" t="s">
        <v>487</v>
      </c>
      <c r="B30" s="1" t="s">
        <v>491</v>
      </c>
      <c r="C30" s="1" t="s">
        <v>489</v>
      </c>
      <c r="D30" s="1" t="s">
        <v>488</v>
      </c>
      <c r="E30" s="1" t="s">
        <v>608</v>
      </c>
      <c r="F30" s="1" t="s">
        <v>518</v>
      </c>
      <c r="G30" s="2" t="s">
        <v>517</v>
      </c>
      <c r="H30" s="1">
        <v>72205</v>
      </c>
      <c r="I30" s="1" t="s">
        <v>490</v>
      </c>
      <c r="J30" s="1" t="s">
        <v>4</v>
      </c>
      <c r="L30" s="2" t="s">
        <v>492</v>
      </c>
    </row>
    <row r="31" spans="1:12" x14ac:dyDescent="0.25">
      <c r="A31" s="1" t="s">
        <v>379</v>
      </c>
      <c r="B31" s="1" t="s">
        <v>384</v>
      </c>
      <c r="C31" s="1" t="s">
        <v>381</v>
      </c>
      <c r="D31" s="1" t="s">
        <v>380</v>
      </c>
      <c r="E31" s="2" t="s">
        <v>596</v>
      </c>
      <c r="F31" s="2" t="s">
        <v>518</v>
      </c>
      <c r="G31" s="2" t="s">
        <v>517</v>
      </c>
      <c r="H31" s="1">
        <v>72202</v>
      </c>
      <c r="I31" s="1"/>
      <c r="J31" s="1" t="s">
        <v>142</v>
      </c>
      <c r="K31" s="1" t="s">
        <v>382</v>
      </c>
      <c r="L31" s="11" t="s">
        <v>383</v>
      </c>
    </row>
    <row r="32" spans="1:12" x14ac:dyDescent="0.25">
      <c r="A32" s="1" t="s">
        <v>277</v>
      </c>
      <c r="B32" s="12" t="s">
        <v>281</v>
      </c>
      <c r="C32" s="1" t="s">
        <v>279</v>
      </c>
      <c r="D32" s="1" t="s">
        <v>278</v>
      </c>
      <c r="E32" s="1" t="s">
        <v>578</v>
      </c>
      <c r="F32" s="1" t="s">
        <v>518</v>
      </c>
      <c r="G32" s="1" t="s">
        <v>517</v>
      </c>
      <c r="H32" s="1">
        <v>72205</v>
      </c>
      <c r="I32" s="1"/>
      <c r="J32" s="1" t="s">
        <v>137</v>
      </c>
      <c r="K32" s="1" t="s">
        <v>280</v>
      </c>
    </row>
    <row r="33" spans="1:12" x14ac:dyDescent="0.25">
      <c r="A33" s="1" t="s">
        <v>399</v>
      </c>
      <c r="B33" s="1" t="s">
        <v>393</v>
      </c>
      <c r="C33" s="1" t="s">
        <v>400</v>
      </c>
      <c r="D33" s="1"/>
      <c r="E33" s="1"/>
      <c r="F33" s="1"/>
      <c r="G33" s="1"/>
      <c r="H33" s="1"/>
      <c r="I33" s="1"/>
      <c r="J33" s="1" t="s">
        <v>4</v>
      </c>
      <c r="K33" s="1"/>
    </row>
    <row r="34" spans="1:12" x14ac:dyDescent="0.25">
      <c r="A34" s="1" t="s">
        <v>50</v>
      </c>
      <c r="B34" s="12" t="s">
        <v>53</v>
      </c>
      <c r="C34" s="1" t="s">
        <v>52</v>
      </c>
      <c r="D34" s="1" t="s">
        <v>51</v>
      </c>
      <c r="E34" s="1" t="s">
        <v>529</v>
      </c>
      <c r="F34" s="1" t="s">
        <v>528</v>
      </c>
      <c r="G34" s="1" t="s">
        <v>517</v>
      </c>
      <c r="H34" s="1">
        <v>72119</v>
      </c>
      <c r="I34" s="1"/>
      <c r="J34" s="1" t="s">
        <v>27</v>
      </c>
      <c r="K34" s="10" t="str">
        <f>HYPERLINK("https://www.carelink.org/","https://www.carelink.org/")</f>
        <v>https://www.carelink.org/</v>
      </c>
    </row>
    <row r="35" spans="1:12" x14ac:dyDescent="0.25">
      <c r="A35" s="1" t="s">
        <v>126</v>
      </c>
      <c r="B35" s="12" t="s">
        <v>514</v>
      </c>
      <c r="C35" s="1" t="s">
        <v>128</v>
      </c>
      <c r="D35" s="1" t="s">
        <v>127</v>
      </c>
      <c r="E35" s="2" t="s">
        <v>545</v>
      </c>
      <c r="F35" s="1" t="s">
        <v>518</v>
      </c>
      <c r="G35" s="1" t="s">
        <v>517</v>
      </c>
      <c r="H35" s="1">
        <v>72205</v>
      </c>
      <c r="I35" s="1"/>
      <c r="J35" s="1" t="s">
        <v>4</v>
      </c>
      <c r="K35" s="10" t="str">
        <f>HYPERLINK("http://www.carti.com/","http://www.carti.com/")</f>
        <v>http://www.carti.com/</v>
      </c>
    </row>
    <row r="36" spans="1:12" x14ac:dyDescent="0.25">
      <c r="A36" s="1" t="s">
        <v>434</v>
      </c>
      <c r="B36" s="1"/>
      <c r="C36" s="1" t="s">
        <v>436</v>
      </c>
      <c r="D36" s="1" t="s">
        <v>435</v>
      </c>
      <c r="E36" s="1" t="s">
        <v>599</v>
      </c>
      <c r="F36" s="1" t="s">
        <v>518</v>
      </c>
      <c r="G36" s="2" t="s">
        <v>517</v>
      </c>
      <c r="H36" s="1">
        <v>72201</v>
      </c>
      <c r="I36" s="1" t="s">
        <v>437</v>
      </c>
      <c r="J36" s="1" t="s">
        <v>236</v>
      </c>
      <c r="K36" s="1" t="s">
        <v>438</v>
      </c>
    </row>
    <row r="37" spans="1:12" x14ac:dyDescent="0.25">
      <c r="A37" s="1" t="s">
        <v>272</v>
      </c>
      <c r="B37" s="12" t="s">
        <v>276</v>
      </c>
      <c r="C37" s="1" t="s">
        <v>274</v>
      </c>
      <c r="D37" s="1" t="s">
        <v>273</v>
      </c>
      <c r="E37" s="1" t="s">
        <v>577</v>
      </c>
      <c r="F37" s="1" t="s">
        <v>518</v>
      </c>
      <c r="G37" s="1" t="s">
        <v>517</v>
      </c>
      <c r="H37" s="1">
        <v>72204</v>
      </c>
      <c r="I37" s="1"/>
      <c r="J37" s="1" t="s">
        <v>4</v>
      </c>
      <c r="K37" s="1" t="s">
        <v>275</v>
      </c>
    </row>
    <row r="38" spans="1:12" x14ac:dyDescent="0.25">
      <c r="A38" s="1" t="s">
        <v>484</v>
      </c>
      <c r="B38" s="1" t="s">
        <v>486</v>
      </c>
      <c r="C38" s="1" t="s">
        <v>485</v>
      </c>
      <c r="D38" s="1" t="s">
        <v>305</v>
      </c>
      <c r="E38" s="1" t="s">
        <v>580</v>
      </c>
      <c r="F38" s="1" t="s">
        <v>518</v>
      </c>
      <c r="G38" s="2" t="s">
        <v>517</v>
      </c>
      <c r="H38" s="1">
        <v>72209</v>
      </c>
      <c r="I38" s="1"/>
      <c r="J38" s="1" t="s">
        <v>137</v>
      </c>
    </row>
    <row r="39" spans="1:12" x14ac:dyDescent="0.25">
      <c r="A39" s="2" t="s">
        <v>619</v>
      </c>
      <c r="B39" s="2" t="s">
        <v>624</v>
      </c>
      <c r="C39" s="2" t="s">
        <v>622</v>
      </c>
      <c r="D39" s="2" t="s">
        <v>620</v>
      </c>
      <c r="E39" s="2" t="s">
        <v>621</v>
      </c>
      <c r="F39" s="2" t="s">
        <v>518</v>
      </c>
      <c r="G39" s="2" t="s">
        <v>517</v>
      </c>
      <c r="H39" s="1">
        <v>72201</v>
      </c>
      <c r="J39" s="2" t="s">
        <v>137</v>
      </c>
      <c r="K39" s="2" t="s">
        <v>623</v>
      </c>
      <c r="L39" s="11" t="s">
        <v>625</v>
      </c>
    </row>
    <row r="40" spans="1:12" x14ac:dyDescent="0.25">
      <c r="A40" s="2" t="s">
        <v>348</v>
      </c>
      <c r="B40" s="2" t="s">
        <v>351</v>
      </c>
      <c r="C40" s="2" t="s">
        <v>349</v>
      </c>
      <c r="D40" s="2" t="s">
        <v>589</v>
      </c>
      <c r="E40" s="2" t="s">
        <v>590</v>
      </c>
      <c r="F40" s="2" t="s">
        <v>518</v>
      </c>
      <c r="G40" s="2" t="s">
        <v>517</v>
      </c>
      <c r="H40" s="1">
        <v>72205</v>
      </c>
      <c r="I40" s="1"/>
      <c r="J40" s="2" t="s">
        <v>4</v>
      </c>
      <c r="K40" s="15" t="s">
        <v>350</v>
      </c>
    </row>
    <row r="41" spans="1:12" x14ac:dyDescent="0.25">
      <c r="A41" s="1" t="s">
        <v>147</v>
      </c>
      <c r="B41" s="12" t="s">
        <v>149</v>
      </c>
      <c r="C41" s="1"/>
      <c r="D41" s="1"/>
      <c r="E41" s="1"/>
      <c r="F41" s="1"/>
      <c r="G41" s="1"/>
      <c r="H41" s="1"/>
      <c r="I41" s="1" t="s">
        <v>148</v>
      </c>
      <c r="J41" s="1" t="s">
        <v>9</v>
      </c>
      <c r="K41" s="1"/>
    </row>
    <row r="42" spans="1:12" x14ac:dyDescent="0.25">
      <c r="A42" s="1" t="s">
        <v>150</v>
      </c>
      <c r="B42" s="12" t="s">
        <v>152</v>
      </c>
      <c r="C42" s="1"/>
      <c r="D42" s="1"/>
      <c r="E42" s="1"/>
      <c r="F42" s="1"/>
      <c r="G42" s="1"/>
      <c r="H42" s="1"/>
      <c r="I42" s="1" t="s">
        <v>151</v>
      </c>
      <c r="J42" s="1" t="s">
        <v>142</v>
      </c>
      <c r="K42" s="10" t="str">
        <f>HYPERLINK("https://www.childhelp.org/","https://www.childhelp.org/")</f>
        <v>https://www.childhelp.org/</v>
      </c>
    </row>
    <row r="43" spans="1:12" x14ac:dyDescent="0.25">
      <c r="A43" s="1" t="s">
        <v>221</v>
      </c>
      <c r="B43" s="12" t="s">
        <v>224</v>
      </c>
      <c r="C43" s="1" t="s">
        <v>223</v>
      </c>
      <c r="D43" s="1" t="s">
        <v>222</v>
      </c>
      <c r="E43" s="1" t="s">
        <v>567</v>
      </c>
      <c r="F43" s="1" t="s">
        <v>518</v>
      </c>
      <c r="G43" s="1" t="s">
        <v>517</v>
      </c>
      <c r="H43" s="1">
        <v>72202</v>
      </c>
      <c r="I43" s="1"/>
      <c r="J43" s="1" t="s">
        <v>142</v>
      </c>
      <c r="K43" s="10" t="str">
        <f>HYPERLINK("http://psychiatry.uams.edu/clinical-programs/child-study-center/","http://psychiatry.uams.edu/clinical-programs/child-study-center/")</f>
        <v>http://psychiatry.uams.edu/clinical-programs/child-study-center/</v>
      </c>
    </row>
    <row r="44" spans="1:12" x14ac:dyDescent="0.25">
      <c r="A44" s="1" t="s">
        <v>401</v>
      </c>
      <c r="B44" s="1" t="s">
        <v>393</v>
      </c>
      <c r="C44" s="1" t="s">
        <v>402</v>
      </c>
      <c r="D44" s="1"/>
      <c r="E44" s="1"/>
      <c r="F44" s="1"/>
      <c r="G44" s="1"/>
      <c r="H44" s="1"/>
      <c r="I44" s="1"/>
      <c r="J44" s="1" t="s">
        <v>4</v>
      </c>
      <c r="K44" s="1"/>
    </row>
    <row r="45" spans="1:12" x14ac:dyDescent="0.25">
      <c r="A45" s="1" t="s">
        <v>217</v>
      </c>
      <c r="B45" s="12" t="s">
        <v>220</v>
      </c>
      <c r="C45" s="1" t="s">
        <v>219</v>
      </c>
      <c r="D45" s="1" t="s">
        <v>218</v>
      </c>
      <c r="E45" s="1" t="s">
        <v>566</v>
      </c>
      <c r="F45" s="1" t="s">
        <v>518</v>
      </c>
      <c r="G45" s="1" t="s">
        <v>517</v>
      </c>
      <c r="H45" s="1">
        <v>72231</v>
      </c>
      <c r="I45" s="1"/>
      <c r="J45" s="1" t="s">
        <v>5</v>
      </c>
      <c r="K45" s="10" t="str">
        <f>HYPERLINK("http://www.helpingfamilies.org/apply/","http://www.helpingfamilies.org/apply/")</f>
        <v>http://www.helpingfamilies.org/apply/</v>
      </c>
    </row>
    <row r="46" spans="1:12" x14ac:dyDescent="0.25">
      <c r="A46" s="1" t="s">
        <v>421</v>
      </c>
      <c r="B46" s="1" t="s">
        <v>393</v>
      </c>
      <c r="C46" s="1" t="s">
        <v>422</v>
      </c>
      <c r="D46" s="1"/>
      <c r="E46" s="1"/>
      <c r="F46" s="1"/>
      <c r="G46" s="1"/>
      <c r="H46" s="1"/>
      <c r="I46" s="1"/>
      <c r="J46" s="1" t="s">
        <v>5</v>
      </c>
      <c r="K46" s="1"/>
    </row>
    <row r="47" spans="1:12" x14ac:dyDescent="0.25">
      <c r="A47" s="1" t="s">
        <v>37</v>
      </c>
      <c r="B47" s="1"/>
      <c r="C47" s="1" t="s">
        <v>38</v>
      </c>
      <c r="D47" s="1"/>
      <c r="E47" s="1"/>
      <c r="F47" s="1"/>
      <c r="G47" s="1"/>
      <c r="H47" s="1"/>
      <c r="I47" s="1"/>
      <c r="J47" s="1" t="s">
        <v>39</v>
      </c>
      <c r="K47" s="1"/>
    </row>
    <row r="48" spans="1:12" x14ac:dyDescent="0.25">
      <c r="A48" s="1" t="s">
        <v>6</v>
      </c>
      <c r="B48" s="1" t="s">
        <v>494</v>
      </c>
      <c r="C48" s="1" t="s">
        <v>8</v>
      </c>
      <c r="D48" s="1" t="s">
        <v>7</v>
      </c>
      <c r="E48" s="1" t="s">
        <v>516</v>
      </c>
      <c r="F48" s="1" t="s">
        <v>518</v>
      </c>
      <c r="G48" s="1" t="s">
        <v>517</v>
      </c>
      <c r="H48" s="1">
        <v>72201</v>
      </c>
      <c r="I48" s="1"/>
      <c r="J48" s="1" t="s">
        <v>4</v>
      </c>
      <c r="K48" s="9" t="s">
        <v>10</v>
      </c>
    </row>
    <row r="49" spans="1:12" x14ac:dyDescent="0.25">
      <c r="A49" s="1" t="s">
        <v>62</v>
      </c>
      <c r="B49" s="1"/>
      <c r="C49" s="1" t="s">
        <v>63</v>
      </c>
      <c r="D49" s="1"/>
      <c r="E49" s="1"/>
      <c r="F49" s="1"/>
      <c r="G49" s="1"/>
      <c r="H49" s="1"/>
      <c r="I49" s="1"/>
      <c r="J49" s="1" t="s">
        <v>59</v>
      </c>
      <c r="K49" s="1"/>
    </row>
    <row r="50" spans="1:12" x14ac:dyDescent="0.25">
      <c r="A50" s="4" t="s">
        <v>289</v>
      </c>
      <c r="B50" s="1"/>
      <c r="C50" s="2" t="s">
        <v>290</v>
      </c>
      <c r="D50" s="1"/>
      <c r="E50" s="1"/>
      <c r="F50" s="1"/>
      <c r="G50" s="1"/>
      <c r="H50" s="1"/>
      <c r="I50" s="1"/>
      <c r="J50" s="1"/>
      <c r="K50" s="1"/>
    </row>
    <row r="51" spans="1:12" x14ac:dyDescent="0.25">
      <c r="A51" s="1" t="s">
        <v>129</v>
      </c>
      <c r="B51" s="12" t="s">
        <v>133</v>
      </c>
      <c r="C51" s="1" t="s">
        <v>131</v>
      </c>
      <c r="D51" s="1" t="s">
        <v>130</v>
      </c>
      <c r="E51" s="2" t="s">
        <v>546</v>
      </c>
      <c r="F51" s="1" t="s">
        <v>518</v>
      </c>
      <c r="G51" s="1" t="s">
        <v>517</v>
      </c>
      <c r="H51" s="1">
        <v>72201</v>
      </c>
      <c r="I51" s="1" t="s">
        <v>132</v>
      </c>
      <c r="J51" s="1" t="s">
        <v>110</v>
      </c>
      <c r="K51" s="10" t="str">
        <f>HYPERLINK("http://humanservices.arkansas.gov/dccece/Pages/default.aspx","http://humanservices.arkansas.gov/dccece/Pages/default.aspx")</f>
        <v>http://humanservices.arkansas.gov/dccece/Pages/default.aspx</v>
      </c>
    </row>
    <row r="52" spans="1:12" x14ac:dyDescent="0.25">
      <c r="A52" s="1" t="s">
        <v>365</v>
      </c>
      <c r="B52" s="1" t="s">
        <v>370</v>
      </c>
      <c r="C52" s="1" t="s">
        <v>367</v>
      </c>
      <c r="D52" s="1" t="s">
        <v>366</v>
      </c>
      <c r="E52" s="2" t="s">
        <v>593</v>
      </c>
      <c r="F52" s="2" t="s">
        <v>518</v>
      </c>
      <c r="G52" s="2" t="s">
        <v>517</v>
      </c>
      <c r="H52" s="1">
        <v>72202</v>
      </c>
      <c r="I52" s="1"/>
      <c r="J52" s="1" t="s">
        <v>5</v>
      </c>
      <c r="K52" s="1" t="s">
        <v>368</v>
      </c>
      <c r="L52" s="11" t="s">
        <v>369</v>
      </c>
    </row>
    <row r="53" spans="1:12" x14ac:dyDescent="0.25">
      <c r="A53" s="4" t="s">
        <v>297</v>
      </c>
      <c r="B53" s="1"/>
      <c r="C53" s="2" t="s">
        <v>298</v>
      </c>
      <c r="D53" s="1"/>
      <c r="E53" s="1"/>
      <c r="F53" s="1"/>
      <c r="G53" s="1"/>
      <c r="H53" s="1"/>
      <c r="I53" s="1"/>
      <c r="J53" s="1"/>
      <c r="K53" s="1"/>
    </row>
    <row r="54" spans="1:12" x14ac:dyDescent="0.25">
      <c r="A54" s="2" t="s">
        <v>318</v>
      </c>
      <c r="B54" s="2" t="s">
        <v>321</v>
      </c>
      <c r="C54" s="2" t="s">
        <v>319</v>
      </c>
      <c r="D54" s="2" t="s">
        <v>109</v>
      </c>
      <c r="E54" s="1" t="s">
        <v>583</v>
      </c>
      <c r="F54" s="1" t="s">
        <v>518</v>
      </c>
      <c r="G54" s="1" t="s">
        <v>517</v>
      </c>
      <c r="H54" s="1">
        <v>72216</v>
      </c>
      <c r="I54" s="1"/>
      <c r="J54" s="2" t="s">
        <v>36</v>
      </c>
      <c r="K54" s="15" t="s">
        <v>320</v>
      </c>
    </row>
    <row r="55" spans="1:12" x14ac:dyDescent="0.25">
      <c r="A55" s="4" t="s">
        <v>295</v>
      </c>
      <c r="B55" s="1"/>
      <c r="C55" s="2" t="s">
        <v>296</v>
      </c>
      <c r="D55" s="1"/>
      <c r="E55" s="1"/>
      <c r="F55" s="1"/>
      <c r="G55" s="1"/>
      <c r="H55" s="1"/>
      <c r="I55" s="1"/>
      <c r="J55" s="1"/>
      <c r="K55" s="1"/>
    </row>
    <row r="56" spans="1:12" x14ac:dyDescent="0.25">
      <c r="A56" s="1" t="s">
        <v>309</v>
      </c>
      <c r="B56" s="2" t="s">
        <v>313</v>
      </c>
      <c r="C56" s="2" t="s">
        <v>311</v>
      </c>
      <c r="D56" s="2" t="s">
        <v>310</v>
      </c>
      <c r="E56" s="1" t="s">
        <v>581</v>
      </c>
      <c r="F56" s="1" t="s">
        <v>518</v>
      </c>
      <c r="G56" s="1" t="s">
        <v>517</v>
      </c>
      <c r="H56" s="1">
        <v>72209</v>
      </c>
      <c r="I56" s="1"/>
      <c r="J56" s="2" t="s">
        <v>83</v>
      </c>
      <c r="K56" s="15" t="s">
        <v>312</v>
      </c>
    </row>
    <row r="57" spans="1:12" x14ac:dyDescent="0.25">
      <c r="A57" s="1" t="s">
        <v>405</v>
      </c>
      <c r="B57" s="1" t="s">
        <v>393</v>
      </c>
      <c r="C57" s="1" t="s">
        <v>406</v>
      </c>
      <c r="D57" s="1"/>
      <c r="E57" s="1"/>
      <c r="F57" s="1"/>
      <c r="G57" s="1"/>
      <c r="H57" s="1"/>
      <c r="I57" s="1"/>
      <c r="J57" s="1" t="s">
        <v>4</v>
      </c>
      <c r="K57" s="1"/>
    </row>
    <row r="58" spans="1:12" x14ac:dyDescent="0.25">
      <c r="A58" s="2" t="s">
        <v>612</v>
      </c>
      <c r="B58" s="2" t="s">
        <v>618</v>
      </c>
      <c r="C58" s="2" t="s">
        <v>616</v>
      </c>
      <c r="D58" s="2" t="s">
        <v>613</v>
      </c>
      <c r="E58" s="2" t="s">
        <v>614</v>
      </c>
      <c r="F58" s="2" t="s">
        <v>615</v>
      </c>
      <c r="G58" s="2" t="s">
        <v>517</v>
      </c>
      <c r="H58" s="1">
        <v>72212</v>
      </c>
      <c r="J58" s="2" t="s">
        <v>137</v>
      </c>
      <c r="K58" s="11" t="s">
        <v>617</v>
      </c>
    </row>
    <row r="59" spans="1:12" x14ac:dyDescent="0.25">
      <c r="A59" s="1" t="s">
        <v>203</v>
      </c>
      <c r="B59" s="12" t="s">
        <v>206</v>
      </c>
      <c r="C59" s="12" t="s">
        <v>205</v>
      </c>
      <c r="D59" s="12" t="s">
        <v>204</v>
      </c>
      <c r="E59" s="1" t="s">
        <v>563</v>
      </c>
      <c r="F59" s="1" t="s">
        <v>518</v>
      </c>
      <c r="G59" s="1" t="s">
        <v>517</v>
      </c>
      <c r="H59" s="1">
        <v>72201</v>
      </c>
      <c r="I59" s="1"/>
      <c r="J59" s="12" t="s">
        <v>137</v>
      </c>
      <c r="K59" s="13" t="str">
        <f>HYPERLINK("http://www.goodwillar.org/","http://www.goodwillar.org/")</f>
        <v>http://www.goodwillar.org/</v>
      </c>
    </row>
    <row r="60" spans="1:12" x14ac:dyDescent="0.25">
      <c r="A60" s="1" t="s">
        <v>98</v>
      </c>
      <c r="B60" s="12" t="s">
        <v>101</v>
      </c>
      <c r="C60" s="1" t="s">
        <v>100</v>
      </c>
      <c r="D60" s="1" t="s">
        <v>99</v>
      </c>
      <c r="E60" s="2" t="s">
        <v>538</v>
      </c>
      <c r="F60" s="1" t="s">
        <v>518</v>
      </c>
      <c r="G60" s="1" t="s">
        <v>517</v>
      </c>
      <c r="H60" s="1">
        <v>72209</v>
      </c>
      <c r="I60" s="1"/>
      <c r="J60" s="1" t="s">
        <v>83</v>
      </c>
      <c r="K60" s="10" t="str">
        <f>HYPERLINK("http://www.greatersecond.org/","http://www.greatersecond.org/")</f>
        <v>http://www.greatersecond.org/</v>
      </c>
    </row>
    <row r="61" spans="1:12" x14ac:dyDescent="0.25">
      <c r="A61" s="1" t="s">
        <v>88</v>
      </c>
      <c r="B61" s="12" t="s">
        <v>91</v>
      </c>
      <c r="C61" s="1" t="s">
        <v>90</v>
      </c>
      <c r="D61" s="1" t="s">
        <v>89</v>
      </c>
      <c r="E61" s="1" t="s">
        <v>534</v>
      </c>
      <c r="F61" s="1" t="s">
        <v>518</v>
      </c>
      <c r="G61" s="1" t="s">
        <v>517</v>
      </c>
      <c r="H61" s="1">
        <v>72209</v>
      </c>
      <c r="I61" s="1"/>
      <c r="J61" s="1" t="s">
        <v>4</v>
      </c>
      <c r="K61" s="10" t="str">
        <f>HYPERLINK("http://www.gysthouseinc.com/","http://www.gysthouseinc.com/")</f>
        <v>http://www.gysthouseinc.com/</v>
      </c>
    </row>
    <row r="62" spans="1:12" x14ac:dyDescent="0.25">
      <c r="A62" s="1" t="s">
        <v>385</v>
      </c>
      <c r="B62" s="1" t="s">
        <v>390</v>
      </c>
      <c r="C62" s="1" t="s">
        <v>387</v>
      </c>
      <c r="D62" s="1" t="s">
        <v>386</v>
      </c>
      <c r="E62" s="2" t="s">
        <v>597</v>
      </c>
      <c r="F62" s="2" t="s">
        <v>518</v>
      </c>
      <c r="G62" s="2" t="s">
        <v>517</v>
      </c>
      <c r="H62" s="1">
        <v>72206</v>
      </c>
      <c r="I62" s="1"/>
      <c r="J62" s="1" t="s">
        <v>137</v>
      </c>
      <c r="K62" s="1" t="s">
        <v>388</v>
      </c>
      <c r="L62" s="11" t="s">
        <v>389</v>
      </c>
    </row>
    <row r="63" spans="1:12" x14ac:dyDescent="0.25">
      <c r="A63" s="1" t="s">
        <v>170</v>
      </c>
      <c r="B63" s="12" t="s">
        <v>171</v>
      </c>
      <c r="C63" s="1"/>
      <c r="D63" s="1"/>
      <c r="E63" s="1"/>
      <c r="F63" s="1"/>
      <c r="G63" s="1"/>
      <c r="H63" s="1"/>
      <c r="I63" s="1"/>
      <c r="J63" s="1" t="s">
        <v>4</v>
      </c>
      <c r="K63" s="10" t="str">
        <f>HYPERLINK("https://www.nih.gov/health-information/health-info-lines","https://www.nih.gov/health-information/health-info-lines")</f>
        <v>https://www.nih.gov/health-information/health-info-lines</v>
      </c>
    </row>
    <row r="64" spans="1:12" x14ac:dyDescent="0.25">
      <c r="A64" s="1" t="s">
        <v>322</v>
      </c>
      <c r="B64" s="2" t="s">
        <v>326</v>
      </c>
      <c r="C64" s="2" t="s">
        <v>324</v>
      </c>
      <c r="D64" s="2" t="s">
        <v>323</v>
      </c>
      <c r="E64" s="2" t="s">
        <v>584</v>
      </c>
      <c r="F64" s="2" t="s">
        <v>518</v>
      </c>
      <c r="G64" s="1" t="s">
        <v>517</v>
      </c>
      <c r="H64" s="1">
        <v>72216</v>
      </c>
      <c r="I64" s="1"/>
      <c r="J64" s="2" t="s">
        <v>83</v>
      </c>
      <c r="K64" s="15" t="s">
        <v>325</v>
      </c>
    </row>
    <row r="65" spans="1:12" x14ac:dyDescent="0.25">
      <c r="A65" s="12" t="s">
        <v>229</v>
      </c>
      <c r="B65" s="12" t="s">
        <v>232</v>
      </c>
      <c r="C65" s="14" t="s">
        <v>231</v>
      </c>
      <c r="D65" s="12" t="s">
        <v>230</v>
      </c>
      <c r="E65" s="1" t="s">
        <v>569</v>
      </c>
      <c r="F65" s="1" t="s">
        <v>518</v>
      </c>
      <c r="G65" s="1" t="s">
        <v>517</v>
      </c>
      <c r="H65" s="1">
        <v>72204</v>
      </c>
      <c r="I65" s="1"/>
      <c r="J65" s="12" t="s">
        <v>5</v>
      </c>
      <c r="K65" s="13" t="str">
        <f>HYPERLINK("http://www.bcdinc.org/","http://www.bcdinc.org/")</f>
        <v>http://www.bcdinc.org/</v>
      </c>
    </row>
    <row r="66" spans="1:12" x14ac:dyDescent="0.25">
      <c r="A66" s="1" t="s">
        <v>76</v>
      </c>
      <c r="B66" s="12" t="s">
        <v>79</v>
      </c>
      <c r="C66" s="1" t="s">
        <v>78</v>
      </c>
      <c r="D66" s="1" t="s">
        <v>77</v>
      </c>
      <c r="E66" s="1" t="s">
        <v>522</v>
      </c>
      <c r="F66" s="1" t="s">
        <v>518</v>
      </c>
      <c r="G66" s="1" t="s">
        <v>517</v>
      </c>
      <c r="H66" s="1">
        <v>72207</v>
      </c>
      <c r="I66" s="1"/>
      <c r="J66" s="1" t="s">
        <v>4</v>
      </c>
      <c r="K66" s="10" t="str">
        <f>HYPERLINK("http://hazelstreet.com/","http://hazelstreet.com/")</f>
        <v>http://hazelstreet.com/</v>
      </c>
    </row>
    <row r="67" spans="1:12" x14ac:dyDescent="0.25">
      <c r="A67" s="1" t="s">
        <v>314</v>
      </c>
      <c r="B67" s="2" t="s">
        <v>308</v>
      </c>
      <c r="C67" s="2" t="s">
        <v>316</v>
      </c>
      <c r="D67" s="2" t="s">
        <v>315</v>
      </c>
      <c r="E67" s="1" t="s">
        <v>582</v>
      </c>
      <c r="F67" s="1" t="s">
        <v>518</v>
      </c>
      <c r="G67" s="1" t="s">
        <v>517</v>
      </c>
      <c r="H67" s="1">
        <v>72209</v>
      </c>
      <c r="I67" s="1"/>
      <c r="J67" s="2" t="s">
        <v>236</v>
      </c>
      <c r="K67" s="15" t="s">
        <v>317</v>
      </c>
    </row>
    <row r="68" spans="1:12" x14ac:dyDescent="0.25">
      <c r="A68" s="1" t="s">
        <v>153</v>
      </c>
      <c r="B68" s="12" t="s">
        <v>155</v>
      </c>
      <c r="C68" s="1" t="s">
        <v>154</v>
      </c>
      <c r="D68" s="1" t="s">
        <v>551</v>
      </c>
      <c r="E68" s="1" t="s">
        <v>550</v>
      </c>
      <c r="F68" s="1" t="s">
        <v>518</v>
      </c>
      <c r="G68" s="1" t="s">
        <v>517</v>
      </c>
      <c r="H68" s="1">
        <v>72205</v>
      </c>
      <c r="I68" s="1"/>
      <c r="J68" s="1" t="s">
        <v>4</v>
      </c>
      <c r="K68" s="10" t="str">
        <f>HYPERLINK("http://www.kidsourcetherapy.com/","http://www.kidsourcetherapy.com/")</f>
        <v>http://www.kidsourcetherapy.com/</v>
      </c>
    </row>
    <row r="69" spans="1:12" x14ac:dyDescent="0.25">
      <c r="A69" s="1" t="s">
        <v>102</v>
      </c>
      <c r="B69" s="12" t="s">
        <v>512</v>
      </c>
      <c r="C69" s="1" t="s">
        <v>104</v>
      </c>
      <c r="D69" s="1" t="s">
        <v>103</v>
      </c>
      <c r="E69" s="2" t="s">
        <v>539</v>
      </c>
      <c r="F69" s="1" t="s">
        <v>518</v>
      </c>
      <c r="G69" s="1" t="s">
        <v>517</v>
      </c>
      <c r="H69" s="1">
        <v>72223</v>
      </c>
      <c r="I69" s="1"/>
      <c r="J69" s="1" t="s">
        <v>142</v>
      </c>
      <c r="K69" s="10" t="str">
        <f>HYPERLINK("https://www.pfeifercamp.com/","https://www.pfeifercamp.com/")</f>
        <v>https://www.pfeifercamp.com/</v>
      </c>
    </row>
    <row r="70" spans="1:12" x14ac:dyDescent="0.25">
      <c r="A70" s="1" t="s">
        <v>250</v>
      </c>
      <c r="B70" s="12" t="s">
        <v>253</v>
      </c>
      <c r="C70" s="1" t="s">
        <v>252</v>
      </c>
      <c r="D70" s="1" t="s">
        <v>251</v>
      </c>
      <c r="E70" s="1" t="s">
        <v>574</v>
      </c>
      <c r="F70" s="1" t="s">
        <v>518</v>
      </c>
      <c r="G70" s="1" t="s">
        <v>517</v>
      </c>
      <c r="H70" s="1">
        <v>72227</v>
      </c>
      <c r="I70" s="1"/>
      <c r="J70" s="1" t="s">
        <v>236</v>
      </c>
      <c r="K70" s="10" t="str">
        <f>HYPERLINK("http://www.lifequestofarkansas.org/","http://www.lifequestofarkansas.org/")</f>
        <v>http://www.lifequestofarkansas.org/</v>
      </c>
    </row>
    <row r="71" spans="1:12" x14ac:dyDescent="0.25">
      <c r="A71" s="1" t="s">
        <v>11</v>
      </c>
      <c r="B71" s="1" t="s">
        <v>493</v>
      </c>
      <c r="C71" s="1" t="s">
        <v>13</v>
      </c>
      <c r="D71" s="1" t="s">
        <v>12</v>
      </c>
      <c r="E71" s="1" t="s">
        <v>519</v>
      </c>
      <c r="F71" s="1" t="s">
        <v>518</v>
      </c>
      <c r="G71" s="1" t="s">
        <v>517</v>
      </c>
      <c r="H71" s="1">
        <v>72212</v>
      </c>
      <c r="I71" s="1"/>
      <c r="J71" s="1" t="s">
        <v>4</v>
      </c>
      <c r="K71" s="10" t="str">
        <f>HYPERLINK("http://www.lscihelp.com/","http://www.lscihelp.com/")</f>
        <v>http://www.lscihelp.com/</v>
      </c>
    </row>
    <row r="72" spans="1:12" x14ac:dyDescent="0.25">
      <c r="A72" s="12" t="s">
        <v>237</v>
      </c>
      <c r="B72" s="12" t="s">
        <v>240</v>
      </c>
      <c r="C72" s="1" t="s">
        <v>239</v>
      </c>
      <c r="D72" s="1" t="s">
        <v>238</v>
      </c>
      <c r="E72" s="1" t="s">
        <v>571</v>
      </c>
      <c r="F72" s="1" t="s">
        <v>518</v>
      </c>
      <c r="G72" s="1" t="s">
        <v>517</v>
      </c>
      <c r="H72" s="1">
        <v>72203</v>
      </c>
      <c r="I72" s="1"/>
      <c r="J72" s="1" t="s">
        <v>5</v>
      </c>
      <c r="K72" s="10" t="str">
        <f>HYPERLINK("http://www.literacylittlerock.org/","http://www.literacylittlerock.org/")</f>
        <v>http://www.literacylittlerock.org/</v>
      </c>
    </row>
    <row r="73" spans="1:12" x14ac:dyDescent="0.25">
      <c r="A73" s="1" t="s">
        <v>463</v>
      </c>
      <c r="B73" s="1" t="s">
        <v>467</v>
      </c>
      <c r="C73" s="1" t="s">
        <v>465</v>
      </c>
      <c r="D73" s="1" t="s">
        <v>464</v>
      </c>
      <c r="E73" s="1" t="s">
        <v>604</v>
      </c>
      <c r="F73" s="1" t="s">
        <v>518</v>
      </c>
      <c r="G73" s="2" t="s">
        <v>517</v>
      </c>
      <c r="H73" s="1">
        <v>72207</v>
      </c>
      <c r="I73" s="1"/>
      <c r="J73" s="1" t="s">
        <v>137</v>
      </c>
      <c r="K73" s="1" t="s">
        <v>466</v>
      </c>
    </row>
    <row r="74" spans="1:12" x14ac:dyDescent="0.25">
      <c r="A74" s="1" t="s">
        <v>80</v>
      </c>
      <c r="B74" s="12" t="s">
        <v>84</v>
      </c>
      <c r="C74" s="1" t="s">
        <v>82</v>
      </c>
      <c r="D74" s="1" t="s">
        <v>81</v>
      </c>
      <c r="E74" s="1" t="s">
        <v>532</v>
      </c>
      <c r="F74" s="1" t="s">
        <v>518</v>
      </c>
      <c r="G74" s="1" t="s">
        <v>517</v>
      </c>
      <c r="H74" s="1">
        <v>72204</v>
      </c>
      <c r="I74" s="1"/>
      <c r="J74" s="1" t="s">
        <v>83</v>
      </c>
      <c r="K74" s="1" t="s">
        <v>511</v>
      </c>
    </row>
    <row r="75" spans="1:12" x14ac:dyDescent="0.25">
      <c r="A75" s="1" t="s">
        <v>85</v>
      </c>
      <c r="B75" s="12" t="s">
        <v>84</v>
      </c>
      <c r="C75" s="1" t="s">
        <v>87</v>
      </c>
      <c r="D75" s="1" t="s">
        <v>86</v>
      </c>
      <c r="E75" s="1" t="s">
        <v>533</v>
      </c>
      <c r="F75" s="1" t="s">
        <v>518</v>
      </c>
      <c r="G75" s="1" t="s">
        <v>517</v>
      </c>
      <c r="H75" s="1">
        <v>72204</v>
      </c>
      <c r="I75" s="1"/>
      <c r="J75" s="1" t="s">
        <v>83</v>
      </c>
      <c r="K75" s="1" t="s">
        <v>511</v>
      </c>
    </row>
    <row r="76" spans="1:12" x14ac:dyDescent="0.25">
      <c r="A76" s="1" t="s">
        <v>474</v>
      </c>
      <c r="B76" s="1" t="s">
        <v>477</v>
      </c>
      <c r="C76" s="1" t="s">
        <v>476</v>
      </c>
      <c r="D76" s="1" t="s">
        <v>475</v>
      </c>
      <c r="E76" s="1" t="s">
        <v>606</v>
      </c>
      <c r="F76" s="1" t="s">
        <v>518</v>
      </c>
      <c r="G76" s="2" t="s">
        <v>517</v>
      </c>
      <c r="H76" s="1">
        <v>72211</v>
      </c>
      <c r="I76" s="1"/>
      <c r="J76" s="1" t="s">
        <v>4</v>
      </c>
      <c r="K76" s="1"/>
    </row>
    <row r="77" spans="1:12" x14ac:dyDescent="0.25">
      <c r="A77" s="4" t="s">
        <v>293</v>
      </c>
      <c r="B77" s="1"/>
      <c r="C77" s="2" t="s">
        <v>294</v>
      </c>
      <c r="D77" s="1"/>
      <c r="E77" s="1"/>
      <c r="F77" s="1"/>
      <c r="G77" s="1"/>
      <c r="H77" s="1"/>
      <c r="I77" s="1"/>
      <c r="J77" s="1"/>
      <c r="K77" s="1"/>
    </row>
    <row r="78" spans="1:12" x14ac:dyDescent="0.25">
      <c r="A78" s="1" t="s">
        <v>428</v>
      </c>
      <c r="B78" s="1" t="s">
        <v>433</v>
      </c>
      <c r="C78" s="1" t="s">
        <v>430</v>
      </c>
      <c r="D78" s="1" t="s">
        <v>429</v>
      </c>
      <c r="E78" s="1" t="s">
        <v>598</v>
      </c>
      <c r="F78" s="1" t="s">
        <v>518</v>
      </c>
      <c r="G78" s="2" t="s">
        <v>517</v>
      </c>
      <c r="H78" s="1">
        <v>72201</v>
      </c>
      <c r="I78" s="1"/>
      <c r="J78" s="1" t="s">
        <v>5</v>
      </c>
      <c r="K78" s="1" t="s">
        <v>431</v>
      </c>
      <c r="L78" s="11" t="s">
        <v>432</v>
      </c>
    </row>
    <row r="79" spans="1:12" x14ac:dyDescent="0.25">
      <c r="A79" s="5" t="s">
        <v>291</v>
      </c>
      <c r="B79" s="1"/>
      <c r="C79" s="2" t="s">
        <v>292</v>
      </c>
      <c r="D79" s="1"/>
      <c r="E79" s="1"/>
      <c r="F79" s="1"/>
      <c r="G79" s="1"/>
      <c r="H79" s="1"/>
      <c r="I79" s="1"/>
      <c r="J79" s="1"/>
      <c r="K79" s="1"/>
    </row>
    <row r="80" spans="1:12" x14ac:dyDescent="0.25">
      <c r="A80" s="1" t="s">
        <v>14</v>
      </c>
      <c r="B80" s="1" t="s">
        <v>497</v>
      </c>
      <c r="C80" s="1" t="s">
        <v>16</v>
      </c>
      <c r="D80" s="1" t="s">
        <v>15</v>
      </c>
      <c r="E80" s="1" t="s">
        <v>520</v>
      </c>
      <c r="F80" s="1" t="s">
        <v>518</v>
      </c>
      <c r="G80" s="1" t="s">
        <v>517</v>
      </c>
      <c r="H80" s="1">
        <v>72204</v>
      </c>
      <c r="I80" s="1"/>
      <c r="J80" s="1" t="s">
        <v>4</v>
      </c>
      <c r="K80" s="10" t="str">
        <f>HYPERLINK("http://lhsoutheast.com/LHSE/","http://lhsoutheast.com/LHSE/")</f>
        <v>http://lhsoutheast.com/LHSE/</v>
      </c>
    </row>
    <row r="81" spans="1:12" x14ac:dyDescent="0.25">
      <c r="A81" s="1" t="s">
        <v>192</v>
      </c>
      <c r="B81" s="12" t="s">
        <v>195</v>
      </c>
      <c r="C81" s="1" t="s">
        <v>194</v>
      </c>
      <c r="D81" s="1" t="s">
        <v>193</v>
      </c>
      <c r="E81" s="1" t="s">
        <v>557</v>
      </c>
      <c r="F81" s="1" t="s">
        <v>518</v>
      </c>
      <c r="G81" s="1" t="s">
        <v>517</v>
      </c>
      <c r="H81" s="1">
        <v>72203</v>
      </c>
      <c r="I81" s="1"/>
      <c r="J81" s="1" t="s">
        <v>137</v>
      </c>
      <c r="K81" s="10" t="str">
        <f>HYPERLINK("http://www.luciesplace.org/","http://www.luciesplace.org/")</f>
        <v>http://www.luciesplace.org/</v>
      </c>
    </row>
    <row r="82" spans="1:12" x14ac:dyDescent="0.25">
      <c r="A82" s="1" t="s">
        <v>468</v>
      </c>
      <c r="B82" s="1" t="s">
        <v>473</v>
      </c>
      <c r="C82" s="1" t="s">
        <v>470</v>
      </c>
      <c r="D82" s="1" t="s">
        <v>469</v>
      </c>
      <c r="E82" s="1" t="s">
        <v>605</v>
      </c>
      <c r="F82" s="1" t="s">
        <v>518</v>
      </c>
      <c r="G82" s="2" t="s">
        <v>517</v>
      </c>
      <c r="H82" s="1">
        <v>72205</v>
      </c>
      <c r="I82" s="1"/>
      <c r="J82" s="1" t="s">
        <v>137</v>
      </c>
      <c r="K82" s="1" t="s">
        <v>471</v>
      </c>
      <c r="L82" s="11" t="s">
        <v>472</v>
      </c>
    </row>
    <row r="83" spans="1:12" x14ac:dyDescent="0.25">
      <c r="A83" s="1" t="s">
        <v>263</v>
      </c>
      <c r="B83" s="12" t="s">
        <v>266</v>
      </c>
      <c r="C83" s="1" t="s">
        <v>264</v>
      </c>
      <c r="D83" s="1"/>
      <c r="E83" s="1"/>
      <c r="F83" s="1"/>
      <c r="G83" s="1"/>
      <c r="H83" s="1"/>
      <c r="I83" s="1"/>
      <c r="J83" s="1" t="s">
        <v>4</v>
      </c>
      <c r="K83" s="1" t="s">
        <v>265</v>
      </c>
    </row>
    <row r="84" spans="1:12" x14ac:dyDescent="0.25">
      <c r="A84" s="1" t="s">
        <v>633</v>
      </c>
      <c r="B84" s="1"/>
      <c r="C84" s="1" t="s">
        <v>636</v>
      </c>
      <c r="D84" s="1" t="s">
        <v>634</v>
      </c>
      <c r="E84" s="1" t="s">
        <v>635</v>
      </c>
      <c r="F84" s="1" t="s">
        <v>518</v>
      </c>
      <c r="G84" s="1" t="s">
        <v>517</v>
      </c>
      <c r="H84" s="1">
        <v>72206</v>
      </c>
      <c r="I84" s="1"/>
      <c r="J84" s="1" t="s">
        <v>83</v>
      </c>
      <c r="K84" s="9" t="s">
        <v>637</v>
      </c>
    </row>
    <row r="85" spans="1:12" x14ac:dyDescent="0.25">
      <c r="A85" s="1" t="s">
        <v>444</v>
      </c>
      <c r="B85" s="1" t="s">
        <v>450</v>
      </c>
      <c r="C85" s="1" t="s">
        <v>446</v>
      </c>
      <c r="D85" s="1" t="s">
        <v>445</v>
      </c>
      <c r="E85" s="1" t="s">
        <v>600</v>
      </c>
      <c r="F85" s="1" t="s">
        <v>518</v>
      </c>
      <c r="G85" s="2" t="s">
        <v>517</v>
      </c>
      <c r="H85" s="1">
        <v>72211</v>
      </c>
      <c r="I85" s="1" t="s">
        <v>447</v>
      </c>
      <c r="J85" s="1" t="s">
        <v>137</v>
      </c>
      <c r="K85" s="1" t="s">
        <v>448</v>
      </c>
      <c r="L85" s="11" t="s">
        <v>449</v>
      </c>
    </row>
    <row r="86" spans="1:12" x14ac:dyDescent="0.25">
      <c r="A86" s="1" t="s">
        <v>407</v>
      </c>
      <c r="B86" s="1" t="s">
        <v>410</v>
      </c>
      <c r="C86" s="1" t="s">
        <v>408</v>
      </c>
      <c r="D86" s="1"/>
      <c r="E86" s="1"/>
      <c r="F86" s="1"/>
      <c r="G86" s="1"/>
      <c r="H86" s="1"/>
      <c r="I86" s="1"/>
      <c r="J86" s="1" t="s">
        <v>4</v>
      </c>
      <c r="K86" s="1" t="s">
        <v>409</v>
      </c>
    </row>
    <row r="87" spans="1:12" x14ac:dyDescent="0.25">
      <c r="A87" s="1" t="s">
        <v>414</v>
      </c>
      <c r="B87" s="1" t="s">
        <v>393</v>
      </c>
      <c r="C87" s="1" t="s">
        <v>415</v>
      </c>
      <c r="D87" s="1"/>
      <c r="E87" s="1"/>
      <c r="F87" s="1"/>
      <c r="G87" s="1"/>
      <c r="H87" s="1"/>
      <c r="I87" s="1"/>
      <c r="J87" s="1" t="s">
        <v>4</v>
      </c>
      <c r="K87" s="1" t="s">
        <v>416</v>
      </c>
    </row>
    <row r="88" spans="1:12" x14ac:dyDescent="0.25">
      <c r="A88" s="1" t="s">
        <v>160</v>
      </c>
      <c r="B88" s="12" t="s">
        <v>162</v>
      </c>
      <c r="C88" s="1"/>
      <c r="D88" s="1"/>
      <c r="E88" s="1"/>
      <c r="F88" s="1"/>
      <c r="G88" s="1"/>
      <c r="H88" s="1"/>
      <c r="I88" s="1" t="s">
        <v>161</v>
      </c>
      <c r="J88" s="1" t="s">
        <v>137</v>
      </c>
      <c r="K88" s="10" t="str">
        <f>HYPERLINK("http://www.missingkids.com/home","http://www.missingkids.com/home")</f>
        <v>http://www.missingkids.com/home</v>
      </c>
    </row>
    <row r="89" spans="1:12" x14ac:dyDescent="0.25">
      <c r="A89" s="1" t="s">
        <v>411</v>
      </c>
      <c r="B89" s="1" t="s">
        <v>393</v>
      </c>
      <c r="C89" s="1" t="s">
        <v>412</v>
      </c>
      <c r="D89" s="1"/>
      <c r="E89" s="1"/>
      <c r="F89" s="1"/>
      <c r="G89" s="1"/>
      <c r="H89" s="1"/>
      <c r="I89" s="1"/>
      <c r="J89" s="1" t="s">
        <v>4</v>
      </c>
      <c r="K89" s="1" t="s">
        <v>413</v>
      </c>
    </row>
    <row r="90" spans="1:12" x14ac:dyDescent="0.25">
      <c r="A90" s="1" t="s">
        <v>395</v>
      </c>
      <c r="B90" s="1" t="s">
        <v>393</v>
      </c>
      <c r="C90" s="1" t="s">
        <v>396</v>
      </c>
      <c r="D90" s="1"/>
      <c r="E90" s="1"/>
      <c r="F90" s="1"/>
      <c r="G90" s="1"/>
      <c r="H90" s="1"/>
      <c r="I90" s="1"/>
      <c r="J90" s="1" t="s">
        <v>4</v>
      </c>
      <c r="K90" s="1"/>
    </row>
    <row r="91" spans="1:12" x14ac:dyDescent="0.25">
      <c r="A91" s="1" t="s">
        <v>66</v>
      </c>
      <c r="B91" s="1"/>
      <c r="C91" s="1" t="s">
        <v>67</v>
      </c>
      <c r="D91" s="1"/>
      <c r="E91" s="1"/>
      <c r="F91" s="1"/>
      <c r="G91" s="1"/>
      <c r="H91" s="1"/>
      <c r="I91" s="1"/>
      <c r="J91" s="1"/>
      <c r="K91" s="1"/>
    </row>
    <row r="92" spans="1:12" x14ac:dyDescent="0.25">
      <c r="A92" s="1" t="s">
        <v>163</v>
      </c>
      <c r="B92" s="12" t="s">
        <v>165</v>
      </c>
      <c r="C92" s="1"/>
      <c r="D92" s="1"/>
      <c r="E92" s="1"/>
      <c r="F92" s="1"/>
      <c r="G92" s="1"/>
      <c r="H92" s="1"/>
      <c r="I92" s="1" t="s">
        <v>164</v>
      </c>
      <c r="J92" s="1" t="s">
        <v>4</v>
      </c>
      <c r="K92" s="10" t="str">
        <f>HYPERLINK("http://hopeline.com/","http://hopeline.com/")</f>
        <v>http://hopeline.com/</v>
      </c>
    </row>
    <row r="93" spans="1:12" x14ac:dyDescent="0.25">
      <c r="A93" s="1" t="s">
        <v>417</v>
      </c>
      <c r="B93" s="1" t="s">
        <v>420</v>
      </c>
      <c r="C93" s="1" t="s">
        <v>418</v>
      </c>
      <c r="D93" s="1"/>
      <c r="E93" s="1"/>
      <c r="F93" s="1"/>
      <c r="G93" s="1"/>
      <c r="H93" s="1"/>
      <c r="I93" s="1"/>
      <c r="J93" s="1" t="s">
        <v>236</v>
      </c>
      <c r="K93" s="1" t="s">
        <v>419</v>
      </c>
    </row>
    <row r="94" spans="1:12" x14ac:dyDescent="0.25">
      <c r="A94" s="1" t="s">
        <v>181</v>
      </c>
      <c r="B94" s="12" t="s">
        <v>183</v>
      </c>
      <c r="C94" s="1"/>
      <c r="D94" s="1"/>
      <c r="E94" s="1"/>
      <c r="F94" s="1"/>
      <c r="G94" s="1"/>
      <c r="H94" s="1"/>
      <c r="I94" s="1" t="s">
        <v>182</v>
      </c>
      <c r="J94" s="1" t="s">
        <v>142</v>
      </c>
      <c r="K94" s="10" t="str">
        <f>HYPERLINK("http://www.1800runaway.org/","http://www.1800runaway.org/")</f>
        <v>http://www.1800runaway.org/</v>
      </c>
    </row>
    <row r="95" spans="1:12" x14ac:dyDescent="0.25">
      <c r="A95" s="1" t="s">
        <v>394</v>
      </c>
      <c r="B95" s="1" t="s">
        <v>393</v>
      </c>
      <c r="C95" s="1" t="s">
        <v>319</v>
      </c>
      <c r="D95" s="1"/>
      <c r="E95" s="1"/>
      <c r="F95" s="1"/>
      <c r="G95" s="1"/>
      <c r="H95" s="1"/>
      <c r="I95" s="1"/>
      <c r="J95" s="1" t="s">
        <v>4</v>
      </c>
      <c r="K95" s="1"/>
    </row>
    <row r="96" spans="1:12" x14ac:dyDescent="0.25">
      <c r="A96" s="2" t="s">
        <v>371</v>
      </c>
      <c r="B96" s="1" t="s">
        <v>374</v>
      </c>
      <c r="C96" s="1" t="s">
        <v>373</v>
      </c>
      <c r="D96" s="1" t="s">
        <v>372</v>
      </c>
      <c r="E96" s="2" t="s">
        <v>594</v>
      </c>
      <c r="F96" s="2" t="s">
        <v>518</v>
      </c>
      <c r="G96" s="2" t="s">
        <v>517</v>
      </c>
      <c r="H96" s="1">
        <v>72206</v>
      </c>
      <c r="I96" s="1"/>
      <c r="J96" s="1" t="s">
        <v>236</v>
      </c>
      <c r="K96" s="1" t="s">
        <v>368</v>
      </c>
      <c r="L96" s="11" t="s">
        <v>369</v>
      </c>
    </row>
    <row r="97" spans="1:12" x14ac:dyDescent="0.25">
      <c r="A97" s="1" t="s">
        <v>18</v>
      </c>
      <c r="B97" s="1" t="s">
        <v>498</v>
      </c>
      <c r="C97" s="1" t="s">
        <v>19</v>
      </c>
      <c r="D97" s="1" t="s">
        <v>495</v>
      </c>
      <c r="E97" s="1" t="s">
        <v>521</v>
      </c>
      <c r="F97" s="1" t="s">
        <v>518</v>
      </c>
      <c r="G97" s="1" t="s">
        <v>517</v>
      </c>
      <c r="H97" s="1">
        <v>72207</v>
      </c>
      <c r="I97" s="1" t="s">
        <v>496</v>
      </c>
      <c r="J97" s="1" t="s">
        <v>4</v>
      </c>
      <c r="K97" s="10" t="str">
        <f>HYPERLINK("http://www.nbbhs.org/","http://www.nbbhs.org/")</f>
        <v>http://www.nbbhs.org/</v>
      </c>
    </row>
    <row r="98" spans="1:12" x14ac:dyDescent="0.25">
      <c r="A98" s="1" t="s">
        <v>361</v>
      </c>
      <c r="B98" s="1" t="s">
        <v>364</v>
      </c>
      <c r="C98" s="1" t="s">
        <v>360</v>
      </c>
      <c r="D98" s="2" t="s">
        <v>359</v>
      </c>
      <c r="E98" s="2" t="s">
        <v>592</v>
      </c>
      <c r="F98" s="2" t="s">
        <v>518</v>
      </c>
      <c r="G98" s="2" t="s">
        <v>517</v>
      </c>
      <c r="H98" s="1">
        <v>72205</v>
      </c>
      <c r="I98" s="1"/>
      <c r="J98" s="1" t="s">
        <v>5</v>
      </c>
      <c r="K98" s="1" t="s">
        <v>362</v>
      </c>
      <c r="L98" s="2" t="s">
        <v>363</v>
      </c>
    </row>
    <row r="99" spans="1:12" x14ac:dyDescent="0.25">
      <c r="A99" s="1" t="s">
        <v>184</v>
      </c>
      <c r="B99" s="12" t="s">
        <v>187</v>
      </c>
      <c r="C99" s="1" t="s">
        <v>186</v>
      </c>
      <c r="D99" s="1" t="s">
        <v>185</v>
      </c>
      <c r="E99" s="1" t="s">
        <v>556</v>
      </c>
      <c r="F99" s="1" t="s">
        <v>518</v>
      </c>
      <c r="G99" s="1" t="s">
        <v>517</v>
      </c>
      <c r="H99" s="1">
        <v>72209</v>
      </c>
      <c r="I99" s="1"/>
      <c r="J99" s="1" t="s">
        <v>142</v>
      </c>
      <c r="K99" s="10" t="str">
        <f>HYPERLINK("http://www.positivekids.org/","http://www.positivekids.org/")</f>
        <v>http://www.positivekids.org/</v>
      </c>
    </row>
    <row r="100" spans="1:12" x14ac:dyDescent="0.25">
      <c r="A100" s="1" t="s">
        <v>166</v>
      </c>
      <c r="B100" s="12" t="s">
        <v>169</v>
      </c>
      <c r="C100" s="1" t="s">
        <v>168</v>
      </c>
      <c r="D100" s="1" t="s">
        <v>167</v>
      </c>
      <c r="E100" s="1" t="s">
        <v>553</v>
      </c>
      <c r="F100" s="1" t="s">
        <v>518</v>
      </c>
      <c r="G100" s="1" t="s">
        <v>517</v>
      </c>
      <c r="H100" s="1">
        <v>72201</v>
      </c>
      <c r="I100" s="1"/>
      <c r="J100" s="1" t="s">
        <v>5</v>
      </c>
      <c r="K100" s="10" t="str">
        <f>HYPERLINK("http://www.cfyf.org/parents/parenting-classes/","http://www.cfyf.org/parents/parenting-classes/")</f>
        <v>http://www.cfyf.org/parents/parenting-classes/</v>
      </c>
    </row>
    <row r="101" spans="1:12" x14ac:dyDescent="0.25">
      <c r="A101" s="1" t="s">
        <v>68</v>
      </c>
      <c r="B101" s="1"/>
      <c r="C101" s="1" t="s">
        <v>70</v>
      </c>
      <c r="D101" s="1" t="s">
        <v>69</v>
      </c>
      <c r="E101" s="1" t="s">
        <v>530</v>
      </c>
      <c r="F101" s="1" t="s">
        <v>518</v>
      </c>
      <c r="G101" s="1" t="s">
        <v>517</v>
      </c>
      <c r="H101" s="1">
        <v>72204</v>
      </c>
      <c r="I101" s="1"/>
      <c r="J101" s="1" t="s">
        <v>4</v>
      </c>
      <c r="K101" s="10" t="str">
        <f>HYPERLINK("https://www.plannedparenthood.org/","https://www.plannedparenthood.org/")</f>
        <v>https://www.plannedparenthood.org/</v>
      </c>
    </row>
    <row r="102" spans="1:12" x14ac:dyDescent="0.25">
      <c r="A102" s="1" t="s">
        <v>397</v>
      </c>
      <c r="B102" s="1" t="s">
        <v>393</v>
      </c>
      <c r="C102" s="1" t="s">
        <v>398</v>
      </c>
      <c r="D102" s="1"/>
      <c r="E102" s="1"/>
      <c r="F102" s="1"/>
      <c r="G102" s="1"/>
      <c r="H102" s="1"/>
      <c r="I102" s="1"/>
      <c r="J102" s="1" t="s">
        <v>4</v>
      </c>
      <c r="K102" s="1"/>
    </row>
    <row r="103" spans="1:12" x14ac:dyDescent="0.25">
      <c r="A103" s="1" t="s">
        <v>214</v>
      </c>
      <c r="B103" s="12" t="s">
        <v>213</v>
      </c>
      <c r="C103" s="1" t="s">
        <v>216</v>
      </c>
      <c r="D103" s="1" t="s">
        <v>215</v>
      </c>
      <c r="E103" s="1" t="s">
        <v>560</v>
      </c>
      <c r="F103" s="1" t="s">
        <v>518</v>
      </c>
      <c r="G103" s="1" t="s">
        <v>517</v>
      </c>
      <c r="H103" s="1">
        <v>72206</v>
      </c>
      <c r="I103" s="1"/>
      <c r="J103" s="1" t="s">
        <v>5</v>
      </c>
      <c r="K103" s="10" t="str">
        <f>HYPERLINK("http://www.state.ar.us/psc/","http://www.state.ar.us/psc/")</f>
        <v>http://www.state.ar.us/psc/</v>
      </c>
    </row>
    <row r="104" spans="1:12" x14ac:dyDescent="0.25">
      <c r="A104" s="4" t="s">
        <v>71</v>
      </c>
      <c r="B104" s="1"/>
      <c r="C104" s="2" t="s">
        <v>72</v>
      </c>
      <c r="D104" s="1"/>
      <c r="E104" s="1"/>
      <c r="F104" s="1"/>
      <c r="G104" s="1"/>
      <c r="H104" s="1"/>
      <c r="I104" s="1"/>
      <c r="J104" s="1"/>
      <c r="K104" s="1"/>
    </row>
    <row r="105" spans="1:12" x14ac:dyDescent="0.25">
      <c r="A105" s="1" t="s">
        <v>172</v>
      </c>
      <c r="B105" s="12" t="s">
        <v>175</v>
      </c>
      <c r="C105" s="1" t="s">
        <v>174</v>
      </c>
      <c r="D105" s="1" t="s">
        <v>173</v>
      </c>
      <c r="E105" s="1" t="s">
        <v>554</v>
      </c>
      <c r="F105" s="1" t="s">
        <v>518</v>
      </c>
      <c r="G105" s="1" t="s">
        <v>517</v>
      </c>
      <c r="H105" s="1">
        <v>72201</v>
      </c>
      <c r="I105" s="1"/>
      <c r="J105" s="1" t="s">
        <v>142</v>
      </c>
      <c r="K105" s="10" t="str">
        <f>HYPERLINK("http://pulaskicounty.net/pulaski-county-youth-services/","http://pulaskicounty.net/pulaski-county-youth-services/")</f>
        <v>http://pulaskicounty.net/pulaski-county-youth-services/</v>
      </c>
    </row>
    <row r="106" spans="1:12" x14ac:dyDescent="0.25">
      <c r="A106" s="1" t="s">
        <v>139</v>
      </c>
      <c r="B106" s="12" t="s">
        <v>609</v>
      </c>
      <c r="C106" s="1" t="s">
        <v>141</v>
      </c>
      <c r="D106" s="1" t="s">
        <v>140</v>
      </c>
      <c r="E106" s="2" t="s">
        <v>548</v>
      </c>
      <c r="F106" s="1" t="s">
        <v>518</v>
      </c>
      <c r="G106" s="1" t="s">
        <v>517</v>
      </c>
      <c r="H106" s="1">
        <v>72202</v>
      </c>
      <c r="I106" s="1"/>
      <c r="J106" s="1" t="s">
        <v>142</v>
      </c>
      <c r="K106" s="10" t="str">
        <f>HYPERLINK("http://www.quapawbsa.org/","http://www.quapawbsa.org/")</f>
        <v>http://www.quapawbsa.org/</v>
      </c>
    </row>
    <row r="107" spans="1:12" x14ac:dyDescent="0.25">
      <c r="A107" s="1" t="s">
        <v>73</v>
      </c>
      <c r="B107" s="12" t="s">
        <v>510</v>
      </c>
      <c r="C107" s="1" t="s">
        <v>75</v>
      </c>
      <c r="D107" s="1" t="s">
        <v>74</v>
      </c>
      <c r="E107" s="1" t="s">
        <v>531</v>
      </c>
      <c r="F107" s="1" t="s">
        <v>518</v>
      </c>
      <c r="G107" s="1" t="s">
        <v>517</v>
      </c>
      <c r="H107" s="1">
        <v>72209</v>
      </c>
      <c r="I107" s="1"/>
      <c r="J107" s="1" t="s">
        <v>4</v>
      </c>
      <c r="K107" s="10" t="str">
        <f>HYPERLINK("http://quapawhouseinc.org/","http://quapawhouseinc.org/")</f>
        <v>http://quapawhouseinc.org/</v>
      </c>
    </row>
    <row r="108" spans="1:12" x14ac:dyDescent="0.25">
      <c r="A108" s="1" t="s">
        <v>92</v>
      </c>
      <c r="B108" s="12" t="s">
        <v>91</v>
      </c>
      <c r="C108" s="1" t="s">
        <v>93</v>
      </c>
      <c r="D108" s="1" t="s">
        <v>535</v>
      </c>
      <c r="E108" s="1" t="s">
        <v>536</v>
      </c>
      <c r="F108" s="1" t="s">
        <v>518</v>
      </c>
      <c r="G108" s="1" t="s">
        <v>517</v>
      </c>
      <c r="H108" s="1">
        <v>72205</v>
      </c>
      <c r="I108" s="1"/>
      <c r="J108" s="1" t="s">
        <v>4</v>
      </c>
      <c r="K108" s="10" t="str">
        <f>HYPERLINK("http://www.rcofa.org/","http://www.rcofa.org/")</f>
        <v>http://www.rcofa.org/</v>
      </c>
    </row>
    <row r="109" spans="1:12" x14ac:dyDescent="0.25">
      <c r="A109" s="1" t="s">
        <v>423</v>
      </c>
      <c r="B109" s="1" t="s">
        <v>425</v>
      </c>
      <c r="C109" s="1" t="s">
        <v>424</v>
      </c>
      <c r="D109" s="1"/>
      <c r="E109" s="1"/>
      <c r="F109" s="1"/>
      <c r="G109" s="1"/>
      <c r="H109" s="1"/>
      <c r="I109" s="1"/>
      <c r="J109" s="1" t="s">
        <v>4</v>
      </c>
    </row>
    <row r="110" spans="1:12" x14ac:dyDescent="0.25">
      <c r="A110" s="1" t="s">
        <v>118</v>
      </c>
      <c r="B110" s="12" t="s">
        <v>121</v>
      </c>
      <c r="C110" s="1" t="s">
        <v>120</v>
      </c>
      <c r="D110" s="1" t="s">
        <v>119</v>
      </c>
      <c r="E110" s="2" t="s">
        <v>543</v>
      </c>
      <c r="F110" s="1" t="s">
        <v>528</v>
      </c>
      <c r="G110" s="1" t="s">
        <v>517</v>
      </c>
      <c r="H110" s="1">
        <v>72114</v>
      </c>
      <c r="I110" s="1"/>
      <c r="J110" s="1" t="s">
        <v>5</v>
      </c>
      <c r="K110" s="10" t="str">
        <f>HYPERLINK("https://rrmetro.org/","https://rrmetro.org/")</f>
        <v>https://rrmetro.org/</v>
      </c>
    </row>
    <row r="111" spans="1:12" x14ac:dyDescent="0.25">
      <c r="A111" s="1" t="s">
        <v>122</v>
      </c>
      <c r="B111" s="12" t="s">
        <v>125</v>
      </c>
      <c r="C111" s="1" t="s">
        <v>124</v>
      </c>
      <c r="D111" s="1" t="s">
        <v>123</v>
      </c>
      <c r="E111" s="2" t="s">
        <v>544</v>
      </c>
      <c r="F111" s="1" t="s">
        <v>518</v>
      </c>
      <c r="G111" s="1" t="s">
        <v>517</v>
      </c>
      <c r="H111" s="1">
        <v>72201</v>
      </c>
      <c r="I111" s="1"/>
      <c r="J111" s="1" t="s">
        <v>5</v>
      </c>
      <c r="K111" s="10" t="str">
        <f>HYPERLINK("http://salvationarmyaok.org/caac/","http://salvationarmyaok.org/caac/")</f>
        <v>http://salvationarmyaok.org/caac/</v>
      </c>
    </row>
    <row r="112" spans="1:12" x14ac:dyDescent="0.25">
      <c r="A112" s="1" t="s">
        <v>254</v>
      </c>
      <c r="B112" s="12" t="s">
        <v>611</v>
      </c>
      <c r="C112" s="1" t="s">
        <v>256</v>
      </c>
      <c r="D112" s="1" t="s">
        <v>255</v>
      </c>
      <c r="E112" s="1" t="s">
        <v>575</v>
      </c>
      <c r="F112" s="1" t="s">
        <v>518</v>
      </c>
      <c r="G112" s="1" t="s">
        <v>517</v>
      </c>
      <c r="H112" s="1">
        <v>72202</v>
      </c>
      <c r="I112" s="1"/>
      <c r="J112" s="1" t="s">
        <v>137</v>
      </c>
      <c r="K112" s="1" t="s">
        <v>257</v>
      </c>
    </row>
    <row r="113" spans="1:12" x14ac:dyDescent="0.25">
      <c r="A113" s="1" t="s">
        <v>105</v>
      </c>
      <c r="B113" s="12" t="s">
        <v>108</v>
      </c>
      <c r="C113" s="1" t="s">
        <v>107</v>
      </c>
      <c r="D113" s="1" t="s">
        <v>106</v>
      </c>
      <c r="E113" s="2" t="s">
        <v>540</v>
      </c>
      <c r="F113" s="1" t="s">
        <v>518</v>
      </c>
      <c r="G113" s="1" t="s">
        <v>517</v>
      </c>
      <c r="H113" s="1">
        <v>72204</v>
      </c>
      <c r="I113" s="1"/>
      <c r="J113" s="1" t="s">
        <v>4</v>
      </c>
      <c r="K113" s="10" t="str">
        <f>HYPERLINK("http://www.drug-rehab-headquarters.com/arkansas/facility/173/","http://www.drug-rehab-headquarters.com/arkansas/facility/173/")</f>
        <v>http://www.drug-rehab-headquarters.com/arkansas/facility/173/</v>
      </c>
    </row>
    <row r="114" spans="1:12" x14ac:dyDescent="0.25">
      <c r="A114" s="1" t="s">
        <v>188</v>
      </c>
      <c r="B114" s="12" t="s">
        <v>191</v>
      </c>
      <c r="C114" s="1" t="s">
        <v>190</v>
      </c>
      <c r="D114" s="1" t="s">
        <v>189</v>
      </c>
      <c r="E114" s="1" t="s">
        <v>561</v>
      </c>
      <c r="F114" s="1" t="s">
        <v>518</v>
      </c>
      <c r="G114" s="1" t="s">
        <v>517</v>
      </c>
      <c r="H114" s="1">
        <v>72204</v>
      </c>
      <c r="I114" s="1"/>
      <c r="J114" s="1" t="s">
        <v>142</v>
      </c>
      <c r="K114" s="10" t="str">
        <f>HYPERLINK("http://centersforyouthandfamilies.org/about-us/locations/","http://centersforyouthandfamilies.org/about-us/locations/")</f>
        <v>http://centersforyouthandfamilies.org/about-us/locations/</v>
      </c>
    </row>
    <row r="115" spans="1:12" x14ac:dyDescent="0.25">
      <c r="A115" s="1" t="s">
        <v>258</v>
      </c>
      <c r="B115" s="12" t="s">
        <v>262</v>
      </c>
      <c r="C115" s="1" t="s">
        <v>259</v>
      </c>
      <c r="D115" s="1"/>
      <c r="E115" s="1"/>
      <c r="F115" s="1"/>
      <c r="G115" s="1"/>
      <c r="H115" s="1"/>
      <c r="I115" s="1" t="s">
        <v>260</v>
      </c>
      <c r="J115" s="1" t="s">
        <v>236</v>
      </c>
      <c r="K115" s="1" t="s">
        <v>261</v>
      </c>
    </row>
    <row r="116" spans="1:12" x14ac:dyDescent="0.25">
      <c r="A116" s="1" t="s">
        <v>64</v>
      </c>
      <c r="B116" s="1"/>
      <c r="C116" s="1" t="s">
        <v>65</v>
      </c>
      <c r="D116" s="1"/>
      <c r="E116" s="1"/>
      <c r="F116" s="1"/>
      <c r="G116" s="1"/>
      <c r="H116" s="1"/>
      <c r="I116" s="1"/>
      <c r="J116" s="1"/>
      <c r="K116" s="1"/>
    </row>
    <row r="117" spans="1:12" x14ac:dyDescent="0.25">
      <c r="A117" s="12" t="s">
        <v>200</v>
      </c>
      <c r="B117" s="12" t="s">
        <v>199</v>
      </c>
      <c r="C117" s="12" t="s">
        <v>202</v>
      </c>
      <c r="D117" s="12" t="s">
        <v>201</v>
      </c>
      <c r="E117" s="1" t="s">
        <v>558</v>
      </c>
      <c r="F117" s="1" t="s">
        <v>518</v>
      </c>
      <c r="G117" s="1" t="s">
        <v>517</v>
      </c>
      <c r="H117" s="1">
        <v>72204</v>
      </c>
      <c r="I117" s="1"/>
      <c r="J117" s="12" t="s">
        <v>83</v>
      </c>
      <c r="K117" s="13" t="str">
        <f>HYPERLINK("http://www.stfrancisministries.com/","http://www.stfrancisministries.com/")</f>
        <v>http://www.stfrancisministries.com/</v>
      </c>
    </row>
    <row r="118" spans="1:12" x14ac:dyDescent="0.25">
      <c r="A118" s="1" t="s">
        <v>46</v>
      </c>
      <c r="B118" s="12" t="s">
        <v>49</v>
      </c>
      <c r="C118" s="1" t="s">
        <v>48</v>
      </c>
      <c r="D118" s="1" t="s">
        <v>47</v>
      </c>
      <c r="E118" s="1" t="s">
        <v>527</v>
      </c>
      <c r="F118" s="1" t="s">
        <v>528</v>
      </c>
      <c r="G118" s="1" t="s">
        <v>517</v>
      </c>
      <c r="H118" s="1">
        <v>72116</v>
      </c>
      <c r="I118" s="1"/>
      <c r="J118" s="1" t="s">
        <v>508</v>
      </c>
      <c r="K118" s="10" t="str">
        <f>HYPERLINK("http://www.stlukeepiscopal.org/","http://www.stlukeepiscopal.org/")</f>
        <v>http://www.stlukeepiscopal.org/</v>
      </c>
    </row>
    <row r="119" spans="1:12" x14ac:dyDescent="0.25">
      <c r="A119" s="1" t="s">
        <v>267</v>
      </c>
      <c r="B119" s="12" t="s">
        <v>271</v>
      </c>
      <c r="C119" s="1" t="s">
        <v>269</v>
      </c>
      <c r="D119" s="1" t="s">
        <v>268</v>
      </c>
      <c r="E119" s="1" t="s">
        <v>576</v>
      </c>
      <c r="F119" s="1" t="s">
        <v>518</v>
      </c>
      <c r="G119" s="1" t="s">
        <v>517</v>
      </c>
      <c r="H119" s="1">
        <v>72211</v>
      </c>
      <c r="I119" s="1"/>
      <c r="J119" s="1" t="s">
        <v>4</v>
      </c>
      <c r="K119" s="1" t="s">
        <v>270</v>
      </c>
    </row>
    <row r="120" spans="1:12" x14ac:dyDescent="0.25">
      <c r="A120" s="1" t="s">
        <v>114</v>
      </c>
      <c r="B120" s="12" t="s">
        <v>117</v>
      </c>
      <c r="C120" s="1" t="s">
        <v>116</v>
      </c>
      <c r="D120" s="1" t="s">
        <v>115</v>
      </c>
      <c r="E120" s="2" t="s">
        <v>542</v>
      </c>
      <c r="F120" s="1" t="s">
        <v>518</v>
      </c>
      <c r="G120" s="1" t="s">
        <v>517</v>
      </c>
      <c r="H120" s="1">
        <v>72201</v>
      </c>
      <c r="I120" s="1"/>
      <c r="J120" s="1" t="s">
        <v>110</v>
      </c>
      <c r="K120" s="10" t="str">
        <f>HYPERLINK("http://library.arkansas.gov/","http://library.arkansas.gov/")</f>
        <v>http://library.arkansas.gov/</v>
      </c>
    </row>
    <row r="121" spans="1:12" x14ac:dyDescent="0.25">
      <c r="A121" s="1" t="s">
        <v>327</v>
      </c>
      <c r="B121" s="2" t="s">
        <v>331</v>
      </c>
      <c r="C121" s="2" t="s">
        <v>329</v>
      </c>
      <c r="D121" s="2" t="s">
        <v>328</v>
      </c>
      <c r="E121" s="2" t="s">
        <v>585</v>
      </c>
      <c r="F121" s="2" t="s">
        <v>518</v>
      </c>
      <c r="G121" s="2" t="s">
        <v>517</v>
      </c>
      <c r="H121" s="1">
        <v>72206</v>
      </c>
      <c r="I121" s="1"/>
      <c r="J121" s="2" t="s">
        <v>83</v>
      </c>
      <c r="K121" s="15" t="s">
        <v>330</v>
      </c>
    </row>
    <row r="122" spans="1:12" x14ac:dyDescent="0.25">
      <c r="A122" s="1" t="s">
        <v>332</v>
      </c>
      <c r="B122" s="2" t="s">
        <v>336</v>
      </c>
      <c r="C122" s="2" t="s">
        <v>334</v>
      </c>
      <c r="D122" s="2" t="s">
        <v>333</v>
      </c>
      <c r="E122" s="2" t="s">
        <v>586</v>
      </c>
      <c r="F122" s="2" t="s">
        <v>518</v>
      </c>
      <c r="G122" s="2" t="s">
        <v>517</v>
      </c>
      <c r="H122" s="1">
        <v>72206</v>
      </c>
      <c r="I122" s="1"/>
      <c r="J122" s="2" t="s">
        <v>83</v>
      </c>
      <c r="K122" s="15" t="s">
        <v>335</v>
      </c>
    </row>
    <row r="123" spans="1:12" x14ac:dyDescent="0.25">
      <c r="A123" s="1" t="s">
        <v>391</v>
      </c>
      <c r="B123" s="1" t="s">
        <v>393</v>
      </c>
      <c r="C123" s="1" t="s">
        <v>392</v>
      </c>
      <c r="D123" s="1"/>
      <c r="E123" s="1"/>
      <c r="F123" s="1"/>
      <c r="G123" s="1"/>
      <c r="H123" s="1"/>
      <c r="I123" s="1"/>
      <c r="J123" s="1" t="s">
        <v>4</v>
      </c>
      <c r="K123" s="1"/>
    </row>
    <row r="124" spans="1:12" x14ac:dyDescent="0.25">
      <c r="A124" s="1" t="s">
        <v>20</v>
      </c>
      <c r="B124" s="1" t="s">
        <v>499</v>
      </c>
      <c r="C124" s="1" t="s">
        <v>22</v>
      </c>
      <c r="D124" s="1" t="s">
        <v>21</v>
      </c>
      <c r="E124" s="1" t="s">
        <v>522</v>
      </c>
      <c r="F124" s="1" t="s">
        <v>518</v>
      </c>
      <c r="G124" s="1" t="s">
        <v>517</v>
      </c>
      <c r="H124" s="1">
        <v>72207</v>
      </c>
      <c r="I124" s="1"/>
      <c r="J124" s="1" t="s">
        <v>4</v>
      </c>
      <c r="K124" s="10" t="str">
        <f>HYPERLINK("http://thepointebhs.com/","http://thepointebhs.com/")</f>
        <v>http://thepointebhs.com/</v>
      </c>
    </row>
    <row r="125" spans="1:12" x14ac:dyDescent="0.25">
      <c r="A125" s="2" t="s">
        <v>626</v>
      </c>
      <c r="B125" s="2" t="s">
        <v>631</v>
      </c>
      <c r="C125" s="2" t="s">
        <v>629</v>
      </c>
      <c r="D125" s="2" t="s">
        <v>628</v>
      </c>
      <c r="E125" s="2" t="s">
        <v>627</v>
      </c>
      <c r="F125" s="2" t="s">
        <v>528</v>
      </c>
      <c r="G125" s="2" t="s">
        <v>517</v>
      </c>
      <c r="H125" s="1">
        <v>72118</v>
      </c>
      <c r="J125" s="2" t="s">
        <v>137</v>
      </c>
      <c r="K125" s="2" t="s">
        <v>632</v>
      </c>
      <c r="L125" s="16" t="s">
        <v>630</v>
      </c>
    </row>
    <row r="126" spans="1:12" x14ac:dyDescent="0.25">
      <c r="A126" s="1" t="s">
        <v>426</v>
      </c>
      <c r="B126" s="1" t="s">
        <v>393</v>
      </c>
      <c r="C126" s="1" t="s">
        <v>427</v>
      </c>
      <c r="D126" s="1"/>
      <c r="E126" s="1"/>
      <c r="F126" s="1"/>
      <c r="G126" s="1"/>
      <c r="H126" s="1"/>
      <c r="I126" s="1"/>
      <c r="J126" s="1" t="s">
        <v>4</v>
      </c>
    </row>
    <row r="127" spans="1:12" x14ac:dyDescent="0.25">
      <c r="A127" s="1" t="s">
        <v>28</v>
      </c>
      <c r="B127" s="2" t="s">
        <v>506</v>
      </c>
      <c r="C127" s="1" t="s">
        <v>29</v>
      </c>
      <c r="D127" s="2" t="s">
        <v>504</v>
      </c>
      <c r="E127" s="1" t="s">
        <v>525</v>
      </c>
      <c r="F127" s="1" t="s">
        <v>518</v>
      </c>
      <c r="G127" s="1" t="s">
        <v>517</v>
      </c>
      <c r="H127" s="1">
        <v>72205</v>
      </c>
      <c r="I127" s="1"/>
      <c r="J127" s="1" t="s">
        <v>4</v>
      </c>
      <c r="K127" s="10" t="str">
        <f>HYPERLINK("http://psychiatry.uams.edu/make-an-appointment/","http://psychiatry.uams.edu/make-an-appointment/")</f>
        <v>http://psychiatry.uams.edu/make-an-appointment/</v>
      </c>
      <c r="L127" s="11" t="s">
        <v>505</v>
      </c>
    </row>
    <row r="128" spans="1:12" x14ac:dyDescent="0.25">
      <c r="A128" s="1" t="s">
        <v>500</v>
      </c>
      <c r="B128" s="1" t="s">
        <v>501</v>
      </c>
      <c r="C128" s="1" t="s">
        <v>24</v>
      </c>
      <c r="D128" s="1" t="s">
        <v>23</v>
      </c>
      <c r="E128" s="1" t="s">
        <v>523</v>
      </c>
      <c r="F128" s="1" t="s">
        <v>518</v>
      </c>
      <c r="G128" s="1" t="s">
        <v>517</v>
      </c>
      <c r="H128" s="1">
        <v>72205</v>
      </c>
      <c r="I128" s="1"/>
      <c r="J128" s="1" t="s">
        <v>4</v>
      </c>
      <c r="K128" s="10" t="str">
        <f>HYPERLINK("http://psychiatry.uams.edu/clinical-programs/strive-seeking-to-reinforce-my-identity-and-values-everyday/","http://psychiatry.uams.edu/clinical-programs/strive-seeking-to-reinforce-my-identity-and-values-everyday/")</f>
        <v>http://psychiatry.uams.edu/clinical-programs/strive-seeking-to-reinforce-my-identity-and-values-everyday/</v>
      </c>
    </row>
    <row r="129" spans="1:12" x14ac:dyDescent="0.25">
      <c r="A129" s="1" t="s">
        <v>375</v>
      </c>
      <c r="B129" s="1" t="s">
        <v>378</v>
      </c>
      <c r="C129" s="1" t="s">
        <v>377</v>
      </c>
      <c r="D129" s="1" t="s">
        <v>376</v>
      </c>
      <c r="E129" s="2" t="s">
        <v>595</v>
      </c>
      <c r="F129" s="2" t="s">
        <v>518</v>
      </c>
      <c r="G129" s="2" t="s">
        <v>517</v>
      </c>
      <c r="H129" s="1">
        <v>72206</v>
      </c>
      <c r="I129" s="1"/>
      <c r="J129" s="1" t="s">
        <v>137</v>
      </c>
      <c r="K129" s="1" t="s">
        <v>368</v>
      </c>
      <c r="L129" s="11" t="s">
        <v>369</v>
      </c>
    </row>
    <row r="130" spans="1:12" x14ac:dyDescent="0.25">
      <c r="A130" s="1" t="s">
        <v>456</v>
      </c>
      <c r="B130" s="1" t="s">
        <v>458</v>
      </c>
      <c r="C130" s="1" t="s">
        <v>17</v>
      </c>
      <c r="D130" s="1" t="s">
        <v>452</v>
      </c>
      <c r="E130" s="1" t="s">
        <v>602</v>
      </c>
      <c r="F130" s="1" t="s">
        <v>518</v>
      </c>
      <c r="G130" s="2" t="s">
        <v>517</v>
      </c>
      <c r="H130" s="1">
        <v>72204</v>
      </c>
      <c r="I130" s="1"/>
      <c r="J130" s="1" t="s">
        <v>4</v>
      </c>
      <c r="K130" s="1" t="s">
        <v>457</v>
      </c>
    </row>
    <row r="131" spans="1:12" x14ac:dyDescent="0.25">
      <c r="A131" s="12" t="s">
        <v>196</v>
      </c>
      <c r="B131" s="12" t="s">
        <v>199</v>
      </c>
      <c r="C131" s="1" t="s">
        <v>198</v>
      </c>
      <c r="D131" s="1" t="s">
        <v>197</v>
      </c>
      <c r="E131" s="1" t="s">
        <v>562</v>
      </c>
      <c r="F131" s="1" t="s">
        <v>518</v>
      </c>
      <c r="G131" s="1" t="s">
        <v>517</v>
      </c>
      <c r="H131" s="1">
        <v>72206</v>
      </c>
      <c r="I131" s="1"/>
      <c r="J131" s="1" t="s">
        <v>5</v>
      </c>
      <c r="K131" s="1"/>
    </row>
    <row r="132" spans="1:12" x14ac:dyDescent="0.25">
      <c r="A132" s="1" t="s">
        <v>352</v>
      </c>
      <c r="B132" s="2" t="s">
        <v>355</v>
      </c>
      <c r="C132" s="2" t="s">
        <v>353</v>
      </c>
      <c r="D132" s="2" t="s">
        <v>278</v>
      </c>
      <c r="E132" s="2" t="s">
        <v>578</v>
      </c>
      <c r="F132" s="2" t="s">
        <v>518</v>
      </c>
      <c r="G132" s="2" t="s">
        <v>517</v>
      </c>
      <c r="H132" s="1">
        <v>72205</v>
      </c>
      <c r="I132" s="1"/>
      <c r="J132" s="2" t="s">
        <v>4</v>
      </c>
      <c r="K132" s="15" t="s">
        <v>354</v>
      </c>
    </row>
    <row r="133" spans="1:12" x14ac:dyDescent="0.25">
      <c r="A133" s="1" t="s">
        <v>40</v>
      </c>
      <c r="B133" s="1" t="s">
        <v>45</v>
      </c>
      <c r="C133" s="1" t="s">
        <v>41</v>
      </c>
      <c r="D133" s="1"/>
      <c r="F133" s="1"/>
      <c r="G133" s="1"/>
      <c r="H133" s="1"/>
      <c r="I133" s="1" t="s">
        <v>42</v>
      </c>
      <c r="J133" s="1" t="s">
        <v>43</v>
      </c>
      <c r="K133" s="1" t="s">
        <v>44</v>
      </c>
    </row>
    <row r="134" spans="1:12" x14ac:dyDescent="0.25">
      <c r="A134" s="1" t="s">
        <v>111</v>
      </c>
      <c r="B134" s="12" t="s">
        <v>113</v>
      </c>
      <c r="C134" s="1" t="s">
        <v>112</v>
      </c>
      <c r="D134" s="1" t="s">
        <v>513</v>
      </c>
      <c r="E134" s="2" t="s">
        <v>541</v>
      </c>
      <c r="F134" s="1" t="s">
        <v>518</v>
      </c>
      <c r="G134" s="1" t="s">
        <v>517</v>
      </c>
      <c r="H134" s="1">
        <v>72204</v>
      </c>
      <c r="I134" s="1"/>
      <c r="J134" s="1" t="s">
        <v>4</v>
      </c>
      <c r="K134" s="10" t="str">
        <f>HYPERLINK("http://www.wsblind.org/","http://www.wsblind.org/")</f>
        <v>http://www.wsblind.org/</v>
      </c>
    </row>
    <row r="135" spans="1:12" x14ac:dyDescent="0.25">
      <c r="A135" s="12" t="s">
        <v>241</v>
      </c>
      <c r="B135" s="12" t="s">
        <v>245</v>
      </c>
      <c r="C135" s="1" t="s">
        <v>243</v>
      </c>
      <c r="D135" s="1" t="s">
        <v>242</v>
      </c>
      <c r="E135" s="1" t="s">
        <v>572</v>
      </c>
      <c r="F135" s="1" t="s">
        <v>528</v>
      </c>
      <c r="G135" s="1" t="s">
        <v>517</v>
      </c>
      <c r="H135" s="1">
        <v>72199</v>
      </c>
      <c r="I135" s="1" t="s">
        <v>244</v>
      </c>
      <c r="J135" s="1" t="s">
        <v>142</v>
      </c>
      <c r="K135" s="10" t="str">
        <f>HYPERLINK("http://www.aryouthchallenge.org/about-us/","http://www.aryouthchallenge.org/about-us/")</f>
        <v>http://www.aryouthchallenge.org/about-us/</v>
      </c>
    </row>
    <row r="136" spans="1:12" x14ac:dyDescent="0.25">
      <c r="A136" s="1" t="s">
        <v>25</v>
      </c>
      <c r="B136" s="2" t="s">
        <v>503</v>
      </c>
      <c r="C136" s="1" t="s">
        <v>176</v>
      </c>
      <c r="D136" s="1" t="s">
        <v>26</v>
      </c>
      <c r="E136" s="1" t="s">
        <v>524</v>
      </c>
      <c r="F136" s="1" t="s">
        <v>518</v>
      </c>
      <c r="G136" s="1" t="s">
        <v>517</v>
      </c>
      <c r="H136" s="1">
        <v>72210</v>
      </c>
      <c r="I136" s="1" t="s">
        <v>502</v>
      </c>
      <c r="J136" s="1" t="s">
        <v>4</v>
      </c>
      <c r="K136" s="10" t="str">
        <f>HYPERLINK("http://www.youthhome.org/","http://www.youthhome.org/")</f>
        <v>http://www.youthhome.org/</v>
      </c>
    </row>
    <row r="137" spans="1:12" x14ac:dyDescent="0.25">
      <c r="A137" s="1"/>
      <c r="B137" s="1"/>
      <c r="C137" s="1"/>
      <c r="D137" s="1"/>
      <c r="E137" s="1"/>
      <c r="I137" s="1"/>
      <c r="J137" s="1"/>
      <c r="K137" s="1"/>
    </row>
    <row r="138" spans="1:12" x14ac:dyDescent="0.25">
      <c r="A138" s="1"/>
      <c r="B138" s="1"/>
      <c r="C138" s="1"/>
      <c r="D138" s="1"/>
      <c r="E138" s="1"/>
      <c r="I138" s="1"/>
      <c r="J138" s="1"/>
      <c r="K138" s="1"/>
    </row>
    <row r="139" spans="1:12" x14ac:dyDescent="0.25">
      <c r="A139" s="1"/>
      <c r="B139" s="1"/>
      <c r="C139" s="1"/>
      <c r="D139" s="1"/>
      <c r="E139" s="1"/>
      <c r="I139" s="1"/>
      <c r="J139" s="1"/>
      <c r="K139" s="1"/>
    </row>
    <row r="140" spans="1:12" x14ac:dyDescent="0.25">
      <c r="A140" s="1"/>
      <c r="B140" s="1"/>
      <c r="C140" s="1"/>
      <c r="D140" s="1"/>
      <c r="E140" s="1"/>
      <c r="I140" s="1"/>
      <c r="J140" s="1"/>
      <c r="K140" s="1"/>
    </row>
    <row r="141" spans="1:12" x14ac:dyDescent="0.25">
      <c r="A141" s="1"/>
      <c r="B141" s="1"/>
      <c r="C141" s="1"/>
      <c r="D141" s="1"/>
      <c r="E141" s="1"/>
      <c r="I141" s="1"/>
      <c r="J141" s="1"/>
      <c r="K141" s="1"/>
    </row>
    <row r="142" spans="1:12" x14ac:dyDescent="0.25">
      <c r="A142" s="1"/>
      <c r="B142" s="1"/>
      <c r="C142" s="1"/>
      <c r="D142" s="1"/>
      <c r="E142" s="1"/>
      <c r="I142" s="1"/>
      <c r="J142" s="1"/>
      <c r="K142" s="1"/>
    </row>
    <row r="143" spans="1:12" x14ac:dyDescent="0.25">
      <c r="A143" s="1"/>
      <c r="B143" s="1"/>
      <c r="C143" s="1"/>
      <c r="D143" s="1"/>
      <c r="E143" s="1"/>
      <c r="I143" s="1"/>
      <c r="J143" s="1"/>
      <c r="K143" s="1"/>
    </row>
    <row r="144" spans="1:12" x14ac:dyDescent="0.25">
      <c r="A144" s="1"/>
      <c r="B144" s="1"/>
      <c r="C144" s="1"/>
      <c r="D144" s="1"/>
      <c r="E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I918" s="1"/>
      <c r="J918" s="1"/>
      <c r="K918" s="1"/>
    </row>
  </sheetData>
  <sortState ref="A1:M918">
    <sortCondition ref="A1"/>
  </sortState>
  <hyperlinks>
    <hyperlink ref="K48" r:id="rId1"/>
    <hyperlink ref="K71" r:id="rId2" display="http://www.lscihelp.com/"/>
    <hyperlink ref="K80" r:id="rId3" display="http://lhsoutheast.com/LHSE/"/>
    <hyperlink ref="K97" r:id="rId4" display="http://www.nbbhs.org/"/>
    <hyperlink ref="K124" r:id="rId5" display="http://thepointebhs.com/"/>
    <hyperlink ref="K128" r:id="rId6" display="http://psychiatry.uams.edu/clinical-programs/strive-seeking-to-reinforce-my-identity-and-values-everyday/"/>
    <hyperlink ref="K136" r:id="rId7" display="http://www.youthhome.org/"/>
    <hyperlink ref="K127" r:id="rId8" display="http://psychiatry.uams.edu/make-an-appointment/"/>
    <hyperlink ref="K118" r:id="rId9" display="http://www.stlukeepiscopal.org/"/>
    <hyperlink ref="K34" r:id="rId10" display="https://www.carelink.org/"/>
    <hyperlink ref="K21" r:id="rId11" display="http://www.healthy.arkansas.gov/programsServices/infectiousDisease/Pages/default.aspx"/>
    <hyperlink ref="K101" r:id="rId12" display="https://www.plannedparenthood.org/"/>
    <hyperlink ref="K107" r:id="rId13" display="http://quapawhouseinc.org/"/>
    <hyperlink ref="K66" r:id="rId14" display="http://hazelstreet.com/"/>
    <hyperlink ref="K61" r:id="rId15" display="http://www.gysthouseinc.com/"/>
    <hyperlink ref="K108" r:id="rId16" display="http://www.rcofa.org/"/>
    <hyperlink ref="K6" r:id="rId17" display="http://arkansascentraloffice.org/"/>
    <hyperlink ref="K60" r:id="rId18" display="http://www.greatersecond.org/"/>
    <hyperlink ref="K69" r:id="rId19" display="https://www.pfeifercamp.com/"/>
    <hyperlink ref="K113" r:id="rId20" display="http://www.drug-rehab-headquarters.com/arkansas/facility/173/"/>
    <hyperlink ref="K134" r:id="rId21" display="http://www.wsblind.org/"/>
    <hyperlink ref="K120" r:id="rId22" display="http://library.arkansas.gov/"/>
    <hyperlink ref="K110" r:id="rId23" display="https://rrmetro.org/"/>
    <hyperlink ref="K111" r:id="rId24" display="http://salvationarmyaok.org/caac/"/>
    <hyperlink ref="K35" r:id="rId25" display="http://www.carti.com/"/>
    <hyperlink ref="K51" r:id="rId26" display="http://humanservices.arkansas.gov/dccece/Pages/default.aspx"/>
    <hyperlink ref="K11" r:id="rId27" display="http://www.aradvocates.org/"/>
    <hyperlink ref="K106" r:id="rId28" display="http://www.quapawbsa.org/"/>
    <hyperlink ref="K22" r:id="rId29" display="http://www.easterseals.com/"/>
    <hyperlink ref="K42" r:id="rId30" display="https://www.childhelp.org/"/>
    <hyperlink ref="K68" r:id="rId31" display="http://www.kidsourcetherapy.com/"/>
    <hyperlink ref="K24" r:id="rId32" display="http://www.marchofdimes.org/arkansas/"/>
    <hyperlink ref="K88" r:id="rId33" display="http://www.missingkids.com/home"/>
    <hyperlink ref="K92" r:id="rId34" display="http://hopeline.com/"/>
    <hyperlink ref="K100" r:id="rId35" display="http://www.cfyf.org/parents/parenting-classes/"/>
    <hyperlink ref="K63" r:id="rId36" display="https://www.nih.gov/health-information/health-info-lines"/>
    <hyperlink ref="K105" r:id="rId37" display="http://pulaskicounty.net/pulaski-county-youth-services/"/>
    <hyperlink ref="K16" r:id="rId38" display="http://www.archildrens.org/"/>
    <hyperlink ref="K94" r:id="rId39" display="http://www.1800runaway.org/"/>
    <hyperlink ref="K99" r:id="rId40" display="http://www.positivekids.org/"/>
    <hyperlink ref="K114" r:id="rId41" display="http://centersforyouthandfamilies.org/about-us/locations/"/>
    <hyperlink ref="K81" r:id="rId42" display="http://www.luciesplace.org/"/>
    <hyperlink ref="K117" r:id="rId43" display="http://www.stfrancisministries.com/"/>
    <hyperlink ref="K59" r:id="rId44" display="http://www.goodwillar.org/"/>
    <hyperlink ref="K19" r:id="rId45" display="http://arkansascomm.org/"/>
    <hyperlink ref="K14" r:id="rId46" display="http://www.bbb.org/arkansas"/>
    <hyperlink ref="K103" r:id="rId47" display="http://www.state.ar.us/psc/"/>
    <hyperlink ref="K45" r:id="rId48" display="http://www.helpingfamilies.org/apply/"/>
    <hyperlink ref="K43" r:id="rId49" display="http://psychiatry.uams.edu/clinical-programs/child-study-center/"/>
    <hyperlink ref="K28" r:id="rId50" display="https://www.baptist-health.com/location/baptist-health-rehabilitation-institute-outpatient-clinic-outpatient-clinic"/>
    <hyperlink ref="K65" r:id="rId51" display="http://www.bcdinc.org/"/>
    <hyperlink ref="K23" r:id="rId52" display="http://www.arkansasliteracy.org/"/>
    <hyperlink ref="K72" r:id="rId53" display="http://www.literacylittlerock.org/"/>
    <hyperlink ref="K135" r:id="rId54" display="http://www.aryouthchallenge.org/about-us/"/>
    <hyperlink ref="K13" r:id="rId55" display="https://www.facebook.com/Arkansas-Baptist-College-Adult-Education-Program-361588067286283/"/>
    <hyperlink ref="K70" r:id="rId56" display="http://www.lifequestofarkansas.org/"/>
    <hyperlink ref="K9" r:id="rId57"/>
    <hyperlink ref="K27" r:id="rId58"/>
    <hyperlink ref="K56" r:id="rId59"/>
    <hyperlink ref="K67" r:id="rId60"/>
    <hyperlink ref="K54" r:id="rId61"/>
    <hyperlink ref="K64" r:id="rId62"/>
    <hyperlink ref="K121" r:id="rId63"/>
    <hyperlink ref="K122" r:id="rId64"/>
    <hyperlink ref="K10" r:id="rId65"/>
    <hyperlink ref="K3" r:id="rId66"/>
    <hyperlink ref="K40" r:id="rId67"/>
    <hyperlink ref="K132" r:id="rId68"/>
    <hyperlink ref="L52" r:id="rId69"/>
    <hyperlink ref="L96" r:id="rId70"/>
    <hyperlink ref="L129" r:id="rId71"/>
    <hyperlink ref="L31" r:id="rId72"/>
    <hyperlink ref="L62" r:id="rId73"/>
    <hyperlink ref="L78" r:id="rId74"/>
    <hyperlink ref="L85" r:id="rId75"/>
    <hyperlink ref="L82" r:id="rId76"/>
    <hyperlink ref="L2" r:id="rId77"/>
    <hyperlink ref="L127" r:id="rId78"/>
    <hyperlink ref="K58" r:id="rId79"/>
    <hyperlink ref="L39" r:id="rId80"/>
    <hyperlink ref="L125" r:id="rId81"/>
  </hyperlinks>
  <pageMargins left="0.75" right="0.75" top="1" bottom="1" header="0.5" footer="0.5"/>
  <pageSetup orientation="portrait" horizontalDpi="4294967292" verticalDpi="4294967292" r:id="rId8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Smyth</dc:creator>
  <cp:lastModifiedBy>Dossett, Dana</cp:lastModifiedBy>
  <dcterms:created xsi:type="dcterms:W3CDTF">2016-11-07T16:01:00Z</dcterms:created>
  <dcterms:modified xsi:type="dcterms:W3CDTF">2017-09-05T15:34:15Z</dcterms:modified>
</cp:coreProperties>
</file>